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P:\RAGIONERIA 2025\FLUSSI DI CASSA\"/>
    </mc:Choice>
  </mc:AlternateContent>
  <xr:revisionPtr revIDLastSave="0" documentId="8_{078D5D51-0B24-4F18-A295-EA9238D6F035}" xr6:coauthVersionLast="47" xr6:coauthVersionMax="47" xr10:uidLastSave="{00000000-0000-0000-0000-000000000000}"/>
  <bookViews>
    <workbookView xWindow="90" yWindow="2340" windowWidth="28710" windowHeight="13590" xr2:uid="{00000000-000D-0000-FFFF-FFFF00000000}"/>
  </bookViews>
  <sheets>
    <sheet name="Modello Piano flussi cassa" sheetId="4" r:id="rId1"/>
    <sheet name="ModelloPianoFlussiCassa_PEG" sheetId="6" r:id="rId2"/>
  </sheets>
  <definedNames>
    <definedName name="_xlnm.Print_Area" localSheetId="0">'Modello Piano flussi cassa'!$A$1:$J$109</definedName>
    <definedName name="_xlnm.Print_Area" localSheetId="1">ModelloPianoFlussiCassa_PEG!$A$1:$N$316</definedName>
  </definedNames>
  <calcPr calcId="191029"/>
</workbook>
</file>

<file path=xl/calcChain.xml><?xml version="1.0" encoding="utf-8"?>
<calcChain xmlns="http://schemas.openxmlformats.org/spreadsheetml/2006/main">
  <c r="M306" i="6" l="1"/>
  <c r="M308" i="6" s="1"/>
  <c r="K306" i="6"/>
  <c r="K308" i="6" s="1"/>
  <c r="I306" i="6"/>
  <c r="I308" i="6" s="1"/>
  <c r="G306" i="6"/>
  <c r="G308" i="6" s="1"/>
  <c r="N302" i="6"/>
  <c r="L302" i="6"/>
  <c r="J302" i="6"/>
  <c r="H302" i="6"/>
  <c r="N295" i="6"/>
  <c r="N306" i="6" s="1"/>
  <c r="L295" i="6"/>
  <c r="L306" i="6" s="1"/>
  <c r="L308" i="6" s="1"/>
  <c r="J295" i="6"/>
  <c r="J306" i="6" s="1"/>
  <c r="H295" i="6"/>
  <c r="H306" i="6" s="1"/>
  <c r="H308" i="6" s="1"/>
  <c r="N294" i="6"/>
  <c r="M294" i="6"/>
  <c r="L294" i="6"/>
  <c r="K294" i="6"/>
  <c r="J294" i="6"/>
  <c r="I294" i="6"/>
  <c r="H294" i="6"/>
  <c r="G294" i="6"/>
  <c r="M292" i="6"/>
  <c r="L292" i="6"/>
  <c r="K292" i="6"/>
  <c r="I292" i="6"/>
  <c r="H292" i="6"/>
  <c r="G292" i="6"/>
  <c r="N287" i="6"/>
  <c r="N292" i="6" s="1"/>
  <c r="L287" i="6"/>
  <c r="J287" i="6"/>
  <c r="J292" i="6" s="1"/>
  <c r="H287" i="6"/>
  <c r="N284" i="6"/>
  <c r="M284" i="6"/>
  <c r="L284" i="6"/>
  <c r="K284" i="6"/>
  <c r="J284" i="6"/>
  <c r="I284" i="6"/>
  <c r="H284" i="6"/>
  <c r="G284" i="6"/>
  <c r="M279" i="6"/>
  <c r="L279" i="6"/>
  <c r="K279" i="6"/>
  <c r="J279" i="6"/>
  <c r="I279" i="6"/>
  <c r="H279" i="6"/>
  <c r="G279" i="6"/>
  <c r="N276" i="6"/>
  <c r="N279" i="6" s="1"/>
  <c r="L276" i="6"/>
  <c r="J276" i="6"/>
  <c r="H276" i="6"/>
  <c r="N272" i="6"/>
  <c r="L272" i="6"/>
  <c r="J272" i="6"/>
  <c r="H272" i="6"/>
  <c r="N268" i="6"/>
  <c r="L268" i="6"/>
  <c r="J268" i="6"/>
  <c r="H268" i="6"/>
  <c r="M266" i="6"/>
  <c r="L266" i="6"/>
  <c r="K266" i="6"/>
  <c r="J266" i="6"/>
  <c r="I266" i="6"/>
  <c r="H266" i="6"/>
  <c r="G266" i="6"/>
  <c r="N259" i="6"/>
  <c r="N266" i="6" s="1"/>
  <c r="L259" i="6"/>
  <c r="J259" i="6"/>
  <c r="H259" i="6"/>
  <c r="N256" i="6"/>
  <c r="L256" i="6"/>
  <c r="J256" i="6"/>
  <c r="H256" i="6"/>
  <c r="N249" i="6"/>
  <c r="L249" i="6"/>
  <c r="J249" i="6"/>
  <c r="H249" i="6"/>
  <c r="N236" i="6"/>
  <c r="L236" i="6"/>
  <c r="J236" i="6"/>
  <c r="H236" i="6"/>
  <c r="N155" i="6"/>
  <c r="L155" i="6"/>
  <c r="J155" i="6"/>
  <c r="H155" i="6"/>
  <c r="N142" i="6"/>
  <c r="L142" i="6"/>
  <c r="J142" i="6"/>
  <c r="H142" i="6"/>
  <c r="N121" i="6"/>
  <c r="L121" i="6"/>
  <c r="J121" i="6"/>
  <c r="H121" i="6"/>
  <c r="N116" i="6"/>
  <c r="N312" i="6" s="1"/>
  <c r="L116" i="6"/>
  <c r="L312" i="6" s="1"/>
  <c r="J116" i="6"/>
  <c r="J312" i="6" s="1"/>
  <c r="H116" i="6"/>
  <c r="H312" i="6" s="1"/>
  <c r="M111" i="6"/>
  <c r="M113" i="6" s="1"/>
  <c r="M115" i="6" s="1"/>
  <c r="M311" i="6" s="1"/>
  <c r="L111" i="6"/>
  <c r="K111" i="6"/>
  <c r="K113" i="6" s="1"/>
  <c r="K115" i="6" s="1"/>
  <c r="J111" i="6"/>
  <c r="J113" i="6" s="1"/>
  <c r="J115" i="6" s="1"/>
  <c r="I111" i="6"/>
  <c r="I113" i="6" s="1"/>
  <c r="I115" i="6" s="1"/>
  <c r="I311" i="6" s="1"/>
  <c r="H111" i="6"/>
  <c r="H113" i="6" s="1"/>
  <c r="H115" i="6" s="1"/>
  <c r="H311" i="6" s="1"/>
  <c r="H313" i="6" s="1"/>
  <c r="G111" i="6"/>
  <c r="G113" i="6" s="1"/>
  <c r="G115" i="6" s="1"/>
  <c r="N106" i="6"/>
  <c r="N111" i="6" s="1"/>
  <c r="L106" i="6"/>
  <c r="J106" i="6"/>
  <c r="H106" i="6"/>
  <c r="N98" i="6"/>
  <c r="L98" i="6"/>
  <c r="J98" i="6"/>
  <c r="H98" i="6"/>
  <c r="N97" i="6"/>
  <c r="M97" i="6"/>
  <c r="L97" i="6"/>
  <c r="K97" i="6"/>
  <c r="J97" i="6"/>
  <c r="I97" i="6"/>
  <c r="H97" i="6"/>
  <c r="G97" i="6"/>
  <c r="N92" i="6"/>
  <c r="M92" i="6"/>
  <c r="L92" i="6"/>
  <c r="K92" i="6"/>
  <c r="J92" i="6"/>
  <c r="I92" i="6"/>
  <c r="H92" i="6"/>
  <c r="G92" i="6"/>
  <c r="M87" i="6"/>
  <c r="L87" i="6"/>
  <c r="K87" i="6"/>
  <c r="J87" i="6"/>
  <c r="I87" i="6"/>
  <c r="H87" i="6"/>
  <c r="G87" i="6"/>
  <c r="N84" i="6"/>
  <c r="N87" i="6" s="1"/>
  <c r="L84" i="6"/>
  <c r="J84" i="6"/>
  <c r="H84" i="6"/>
  <c r="N77" i="6"/>
  <c r="L77" i="6"/>
  <c r="J77" i="6"/>
  <c r="H77" i="6"/>
  <c r="M75" i="6"/>
  <c r="K75" i="6"/>
  <c r="J75" i="6"/>
  <c r="I75" i="6"/>
  <c r="G75" i="6"/>
  <c r="N66" i="6"/>
  <c r="N75" i="6" s="1"/>
  <c r="L66" i="6"/>
  <c r="L75" i="6" s="1"/>
  <c r="J66" i="6"/>
  <c r="H66" i="6"/>
  <c r="H75" i="6" s="1"/>
  <c r="N60" i="6"/>
  <c r="L60" i="6"/>
  <c r="J60" i="6"/>
  <c r="H60" i="6"/>
  <c r="N42" i="6"/>
  <c r="L42" i="6"/>
  <c r="J42" i="6"/>
  <c r="H42" i="6"/>
  <c r="M41" i="6"/>
  <c r="K41" i="6"/>
  <c r="J41" i="6"/>
  <c r="I41" i="6"/>
  <c r="G41" i="6"/>
  <c r="N28" i="6"/>
  <c r="N41" i="6" s="1"/>
  <c r="L28" i="6"/>
  <c r="L41" i="6" s="1"/>
  <c r="J28" i="6"/>
  <c r="H28" i="6"/>
  <c r="H41" i="6" s="1"/>
  <c r="M27" i="6"/>
  <c r="K27" i="6"/>
  <c r="J27" i="6"/>
  <c r="I27" i="6"/>
  <c r="G27" i="6"/>
  <c r="N24" i="6"/>
  <c r="N27" i="6" s="1"/>
  <c r="L24" i="6"/>
  <c r="J24" i="6"/>
  <c r="H24" i="6"/>
  <c r="N17" i="6"/>
  <c r="L17" i="6"/>
  <c r="L27" i="6" s="1"/>
  <c r="J17" i="6"/>
  <c r="H17" i="6"/>
  <c r="H27" i="6" s="1"/>
  <c r="J99" i="4"/>
  <c r="J101" i="4" s="1"/>
  <c r="I99" i="4"/>
  <c r="I101" i="4" s="1"/>
  <c r="H99" i="4"/>
  <c r="H101" i="4" s="1"/>
  <c r="G99" i="4"/>
  <c r="G101" i="4" s="1"/>
  <c r="F99" i="4"/>
  <c r="F101" i="4" s="1"/>
  <c r="E99" i="4"/>
  <c r="E101" i="4" s="1"/>
  <c r="D99" i="4"/>
  <c r="D101" i="4" s="1"/>
  <c r="C99" i="4"/>
  <c r="C101" i="4" s="1"/>
  <c r="J95" i="4"/>
  <c r="I95" i="4"/>
  <c r="H95" i="4"/>
  <c r="G95" i="4"/>
  <c r="F95" i="4"/>
  <c r="E95" i="4"/>
  <c r="D95" i="4"/>
  <c r="C95" i="4"/>
  <c r="J89" i="4"/>
  <c r="I89" i="4"/>
  <c r="H89" i="4"/>
  <c r="G89" i="4"/>
  <c r="F89" i="4"/>
  <c r="E89" i="4"/>
  <c r="D89" i="4"/>
  <c r="C89" i="4"/>
  <c r="J84" i="4"/>
  <c r="I84" i="4"/>
  <c r="H84" i="4"/>
  <c r="G84" i="4"/>
  <c r="F84" i="4"/>
  <c r="E84" i="4"/>
  <c r="D84" i="4"/>
  <c r="C84" i="4"/>
  <c r="J78" i="4"/>
  <c r="I78" i="4"/>
  <c r="H78" i="4"/>
  <c r="G78" i="4"/>
  <c r="F78" i="4"/>
  <c r="E78" i="4"/>
  <c r="D78" i="4"/>
  <c r="C78" i="4"/>
  <c r="J63" i="4"/>
  <c r="J105" i="4" s="1"/>
  <c r="H63" i="4"/>
  <c r="H105" i="4" s="1"/>
  <c r="F63" i="4"/>
  <c r="F105" i="4" s="1"/>
  <c r="D63" i="4"/>
  <c r="D105" i="4" s="1"/>
  <c r="J58" i="4"/>
  <c r="I58" i="4"/>
  <c r="H58" i="4"/>
  <c r="G58" i="4"/>
  <c r="F58" i="4"/>
  <c r="E58" i="4"/>
  <c r="D58" i="4"/>
  <c r="C58" i="4"/>
  <c r="C60" i="4" s="1"/>
  <c r="C62" i="4" s="1"/>
  <c r="J55" i="4"/>
  <c r="I55" i="4"/>
  <c r="H55" i="4"/>
  <c r="G55" i="4"/>
  <c r="F55" i="4"/>
  <c r="E55" i="4"/>
  <c r="D55" i="4"/>
  <c r="C55" i="4"/>
  <c r="J50" i="4"/>
  <c r="I50" i="4"/>
  <c r="H50" i="4"/>
  <c r="G50" i="4"/>
  <c r="F50" i="4"/>
  <c r="E50" i="4"/>
  <c r="D50" i="4"/>
  <c r="C50" i="4"/>
  <c r="J45" i="4"/>
  <c r="I45" i="4"/>
  <c r="H45" i="4"/>
  <c r="G45" i="4"/>
  <c r="F45" i="4"/>
  <c r="E45" i="4"/>
  <c r="D45" i="4"/>
  <c r="C45" i="4"/>
  <c r="J39" i="4"/>
  <c r="I39" i="4"/>
  <c r="H39" i="4"/>
  <c r="G39" i="4"/>
  <c r="F39" i="4"/>
  <c r="E39" i="4"/>
  <c r="D39" i="4"/>
  <c r="C39" i="4"/>
  <c r="J33" i="4"/>
  <c r="I33" i="4"/>
  <c r="H33" i="4"/>
  <c r="G33" i="4"/>
  <c r="F33" i="4"/>
  <c r="E33" i="4"/>
  <c r="D33" i="4"/>
  <c r="C33" i="4"/>
  <c r="J18" i="4"/>
  <c r="I18" i="4"/>
  <c r="H18" i="4"/>
  <c r="G18" i="4"/>
  <c r="F18" i="4"/>
  <c r="F17" i="4" s="1"/>
  <c r="F29" i="4" s="1"/>
  <c r="F60" i="4" s="1"/>
  <c r="F62" i="4" s="1"/>
  <c r="F104" i="4" s="1"/>
  <c r="F106" i="4" s="1"/>
  <c r="E18" i="4"/>
  <c r="D18" i="4"/>
  <c r="C18" i="4"/>
  <c r="J17" i="4"/>
  <c r="J29" i="4" s="1"/>
  <c r="I17" i="4"/>
  <c r="I29" i="4" s="1"/>
  <c r="H17" i="4"/>
  <c r="H29" i="4" s="1"/>
  <c r="G17" i="4"/>
  <c r="G29" i="4" s="1"/>
  <c r="E17" i="4"/>
  <c r="E29" i="4" s="1"/>
  <c r="D17" i="4"/>
  <c r="D29" i="4" s="1"/>
  <c r="C17" i="4"/>
  <c r="C29" i="4" s="1"/>
  <c r="G60" i="4" l="1"/>
  <c r="G62" i="4" s="1"/>
  <c r="G104" i="4" s="1"/>
  <c r="J60" i="4"/>
  <c r="J62" i="4" s="1"/>
  <c r="J104" i="4" s="1"/>
  <c r="J106" i="4" s="1"/>
  <c r="L113" i="6"/>
  <c r="L115" i="6" s="1"/>
  <c r="L311" i="6" s="1"/>
  <c r="L313" i="6" s="1"/>
  <c r="N308" i="6"/>
  <c r="D60" i="4"/>
  <c r="D62" i="4" s="1"/>
  <c r="D104" i="4" s="1"/>
  <c r="D106" i="4" s="1"/>
  <c r="N113" i="6"/>
  <c r="N115" i="6" s="1"/>
  <c r="N311" i="6" s="1"/>
  <c r="N313" i="6" s="1"/>
  <c r="C104" i="4"/>
  <c r="E60" i="4"/>
  <c r="E62" i="4" s="1"/>
  <c r="E104" i="4" s="1"/>
  <c r="G311" i="6"/>
  <c r="H60" i="4"/>
  <c r="H62" i="4" s="1"/>
  <c r="H104" i="4" s="1"/>
  <c r="H106" i="4" s="1"/>
  <c r="I60" i="4"/>
  <c r="I62" i="4" s="1"/>
  <c r="I104" i="4" s="1"/>
  <c r="K311" i="6"/>
  <c r="J308" i="6"/>
  <c r="J311" i="6" s="1"/>
  <c r="J313" i="6" s="1"/>
</calcChain>
</file>

<file path=xl/sharedStrings.xml><?xml version="1.0" encoding="utf-8"?>
<sst xmlns="http://schemas.openxmlformats.org/spreadsheetml/2006/main" count="1263" uniqueCount="601">
  <si>
    <t>Contributi agli investimenti</t>
  </si>
  <si>
    <t>Altri trasferimenti in conto capitale</t>
  </si>
  <si>
    <t>Altre entrate in conto capitale</t>
  </si>
  <si>
    <t>Riscossioni  (in c/competenza e in c/residui)</t>
  </si>
  <si>
    <t>Previsioni di cassa (1)</t>
  </si>
  <si>
    <t>E.1.00.00.00.000</t>
  </si>
  <si>
    <t>Tributi</t>
  </si>
  <si>
    <t>E.1.01.00.00.000</t>
  </si>
  <si>
    <t>E.1.01.02.00.000</t>
  </si>
  <si>
    <t>E.1.01.03.00.000</t>
  </si>
  <si>
    <t>Compartecipazioni di tributi</t>
  </si>
  <si>
    <t>E.1.01.04.00.000</t>
  </si>
  <si>
    <t>Fondi perequativi</t>
  </si>
  <si>
    <t>E.1.03.00.00.000</t>
  </si>
  <si>
    <t>Trasferimenti correnti</t>
  </si>
  <si>
    <t>E.2.00.00.00.000</t>
  </si>
  <si>
    <t>Trasferimenti correnti da Ministeri</t>
  </si>
  <si>
    <t>E.2.01.01.01.001</t>
  </si>
  <si>
    <t>Trasferimenti correnti da Regioni e province autonome</t>
  </si>
  <si>
    <t>E.2.01.01.02.001</t>
  </si>
  <si>
    <t>E.3.00.00.00.000</t>
  </si>
  <si>
    <t>Vendita di beni e servizi e proventi derivanti dalla gestione dei beni</t>
  </si>
  <si>
    <t>E.3.01.00.00.000</t>
  </si>
  <si>
    <t>Proventi derivanti dall'attività di controllo e repressione delle irregolarità e degli illeciti</t>
  </si>
  <si>
    <t>E.3.02.00.00.000</t>
  </si>
  <si>
    <t>Interessi attivi</t>
  </si>
  <si>
    <t>E.3.03.00.00.000</t>
  </si>
  <si>
    <t>Altre entrate da redditi da capitale</t>
  </si>
  <si>
    <t>E.3.04.00.00.000</t>
  </si>
  <si>
    <t>Rimborsi e altre entrate correnti</t>
  </si>
  <si>
    <t>E.3.05.00.00.000</t>
  </si>
  <si>
    <t>E.4.00.00.00.000</t>
  </si>
  <si>
    <t>Tributi in conto capitale</t>
  </si>
  <si>
    <t>E.4.01.00.00.000</t>
  </si>
  <si>
    <t>E.4.02.00.00.000</t>
  </si>
  <si>
    <t>E.4.03.00.00.000</t>
  </si>
  <si>
    <t>Entrate da alienazione di beni materiali e immateriali</t>
  </si>
  <si>
    <t>E.4.04.00.00.000</t>
  </si>
  <si>
    <t>E.4.05.00.00.000</t>
  </si>
  <si>
    <t>E.5.00.00.00.000</t>
  </si>
  <si>
    <t>Alienazione di attività finanziarie</t>
  </si>
  <si>
    <t>E.5.01.00.00.000</t>
  </si>
  <si>
    <t>Riscossione crediti di breve termine</t>
  </si>
  <si>
    <t>E.5.02.00.00.000</t>
  </si>
  <si>
    <t>Riscossione crediti di medio-lungo termine</t>
  </si>
  <si>
    <t>E.5.03.00.00.000</t>
  </si>
  <si>
    <t>Altre entrate per riduzione di attività finanziarie</t>
  </si>
  <si>
    <t>E.5.04.00.00.000</t>
  </si>
  <si>
    <t>E.6.00.00.00.000</t>
  </si>
  <si>
    <t>Emissione di titoli obbligazionari</t>
  </si>
  <si>
    <t>E.6.01.00.00.000</t>
  </si>
  <si>
    <t>Accensione prestiti a breve termine</t>
  </si>
  <si>
    <t>E.6.02.00.00.000</t>
  </si>
  <si>
    <t>Accensione mutui e altri finanziamenti a medio lungo termine</t>
  </si>
  <si>
    <t>E.6.03.00.00.000</t>
  </si>
  <si>
    <t>Altre forme di indebitamento</t>
  </si>
  <si>
    <t>E.6.04.00.00.000</t>
  </si>
  <si>
    <t>E.9.00.00.00.000</t>
  </si>
  <si>
    <t>Entrate per partite di giro</t>
  </si>
  <si>
    <t>E.9.01.00.00.000</t>
  </si>
  <si>
    <t>Entrate per conto terzi</t>
  </si>
  <si>
    <t>E.9.02.00.00.000</t>
  </si>
  <si>
    <t>U.1.00.00.00.000</t>
  </si>
  <si>
    <t>Redditi da lavoro dipendente</t>
  </si>
  <si>
    <t>U.1.01.00.00.000</t>
  </si>
  <si>
    <t>Imposte e tasse a carico dell'ente</t>
  </si>
  <si>
    <t>U.1.02.00.00.000</t>
  </si>
  <si>
    <t>Acquisto di beni e servizi</t>
  </si>
  <si>
    <t>U.1.03.00.00.000</t>
  </si>
  <si>
    <t>U.1.04.00.00.000</t>
  </si>
  <si>
    <t>Trasferimenti di tributi</t>
  </si>
  <si>
    <t>U.1.05.00.00.000</t>
  </si>
  <si>
    <t>U.1.06.00.00.000</t>
  </si>
  <si>
    <t>Interessi passivi</t>
  </si>
  <si>
    <t>U.1.07.00.00.000</t>
  </si>
  <si>
    <t>Altre spese per redditi da capitale</t>
  </si>
  <si>
    <t>U.1.08.00.00.000</t>
  </si>
  <si>
    <t>Rimborsi e poste correttive delle entrate</t>
  </si>
  <si>
    <t>U.1.09.00.00.000</t>
  </si>
  <si>
    <t>Altre spese correnti</t>
  </si>
  <si>
    <t>U.1.10.00.00.000</t>
  </si>
  <si>
    <t>U.2.00.00.00.000</t>
  </si>
  <si>
    <t>Tributi in conto capitale a carico dell'ente</t>
  </si>
  <si>
    <t>U.2.01.00.00.000</t>
  </si>
  <si>
    <t>Investimenti fissi lordi e acquisto di terreni</t>
  </si>
  <si>
    <t>U.2.02.00.00.000</t>
  </si>
  <si>
    <t>U.2.03.00.00.000</t>
  </si>
  <si>
    <t>U.2.04.00.00.000</t>
  </si>
  <si>
    <t>Altre spese in conto capitale</t>
  </si>
  <si>
    <t>U.2.05.00.00.000</t>
  </si>
  <si>
    <t>U.3.00.00.00.000</t>
  </si>
  <si>
    <t>Acquisizioni di attività finanziarie</t>
  </si>
  <si>
    <t>U.3.01.00.00.000</t>
  </si>
  <si>
    <t>Concessione crediti di breve termine</t>
  </si>
  <si>
    <t>U.3.02.00.00.000</t>
  </si>
  <si>
    <t>Concessione crediti di medio-lungo termine</t>
  </si>
  <si>
    <t>U.3.03.00.00.000</t>
  </si>
  <si>
    <t>Altre spese per incremento di attività finanziarie</t>
  </si>
  <si>
    <t>U.3.04.00.00.000</t>
  </si>
  <si>
    <t>U.4.00.00.00.000</t>
  </si>
  <si>
    <t>Rimborso di titoli obbligazionari</t>
  </si>
  <si>
    <t>U.4.01.00.00.000</t>
  </si>
  <si>
    <t>Rimborso prestiti a breve termine</t>
  </si>
  <si>
    <t>U.4.02.00.00.000</t>
  </si>
  <si>
    <t>Rimborso mutui e altri finanziamenti a medio lungo termine</t>
  </si>
  <si>
    <t>U.4.03.00.00.000</t>
  </si>
  <si>
    <t>Rimborso di altre forme di indebitamento</t>
  </si>
  <si>
    <t>U.4.04.00.00.000</t>
  </si>
  <si>
    <t>Fondi per rimborso prestiti</t>
  </si>
  <si>
    <t>U.4.05.00.00.000</t>
  </si>
  <si>
    <t>U.7.00.00.00.000</t>
  </si>
  <si>
    <t>Uscite per partite di giro</t>
  </si>
  <si>
    <t>U.7.01.00.00.000</t>
  </si>
  <si>
    <t>Uscite per conto terzi</t>
  </si>
  <si>
    <t>U.7.02.00.00.000</t>
  </si>
  <si>
    <t>Totale Titolo 9 - Entrate per conto terzi e partite di giro</t>
  </si>
  <si>
    <t>Totale Titolo 6 Accensione Prestiti</t>
  </si>
  <si>
    <t>Totale Titolo 5 - Entrate da riduzione di attività finanziarie</t>
  </si>
  <si>
    <t>Totale Titolo 4 - Entrate in conto capitale</t>
  </si>
  <si>
    <t>Totale titolo 3 - Entrate extratributarie</t>
  </si>
  <si>
    <t>Trasferimenti correnti da altri</t>
  </si>
  <si>
    <t>E.0.00.00.99.999</t>
  </si>
  <si>
    <t xml:space="preserve">Pagamenti in c/competenza e in c/residui </t>
  </si>
  <si>
    <t>Totale Titolo 7 - Uscite per conto terzi e partite di giro</t>
  </si>
  <si>
    <t>Totale Titolo 4 - Rimborso Prestiti</t>
  </si>
  <si>
    <t>Totale titolo 3 - Spese per incremento attività finanziarie</t>
  </si>
  <si>
    <t>Totale titolo 2 - Spese in conto capitale</t>
  </si>
  <si>
    <t>Totale titolo 1 - Spese correnti</t>
  </si>
  <si>
    <t>Totale Titolo 5 - Chiusura Anticipazioni ricevute da istituto tesoriere/cassiere</t>
  </si>
  <si>
    <t>FONDO DI CASSA ALLA FINE DEL TRIMESTRE</t>
  </si>
  <si>
    <t>Codice SIOPE</t>
  </si>
  <si>
    <t xml:space="preserve">Descrizione </t>
  </si>
  <si>
    <t>TOTALE PAGAMENTI</t>
  </si>
  <si>
    <t>TOTALE RISORSE DISPONIBILI</t>
  </si>
  <si>
    <t>RICORSO ANTICIPAZIONI DELL'ISTITUTOTESORIERE</t>
  </si>
  <si>
    <t>Totale titolo 2 - Trasferimenti correnti</t>
  </si>
  <si>
    <t>Totale titolo 1 - Entrate correnti di natura tributaria, contributiva e perequativa</t>
  </si>
  <si>
    <t>U.0.00.00.99.999</t>
  </si>
  <si>
    <t xml:space="preserve">FONDO DI CASSA ALL'INIZIO DELL'ANNO </t>
  </si>
  <si>
    <t>E.1.01.01.51.000</t>
  </si>
  <si>
    <t>Addizionale comunale IRPEF</t>
  </si>
  <si>
    <t>E.1.01.01.16.000</t>
  </si>
  <si>
    <t>E.1.01.01.06.000</t>
  </si>
  <si>
    <t>Dati SIOPE N-2</t>
  </si>
  <si>
    <r>
      <t xml:space="preserve">Carte contabili </t>
    </r>
    <r>
      <rPr>
        <vertAlign val="superscript"/>
        <sz val="11"/>
        <color rgb="FF000000"/>
        <rFont val="Calibri"/>
        <family val="2"/>
      </rPr>
      <t>(2)</t>
    </r>
  </si>
  <si>
    <t>In attuazione dell'art. 6, comma 1, del decreto-legge n. 155 del 2024, al fine di rafforzare le misure per la riduzione dei tempi di pagamento (Riforma  del PNRR 1.11), entro il 28 febbraio di ciascun anno gli enti territoriali  ed i loro enti strumentali in contabilità finanziaria di cui all’articolo 1, comma 2, del decreto legislativo 30 marzo 2001, n. 165, adottano un piano annuale dei flussi di cassa, contenente un cronoprogramma dei pagamenti e degli incassi relativi all'esercizio di riferimento, redatto sulla base del seguente modello. Gli enti che hanno sottoscritto l'accordo di cui all'art. 40 del DL 19 del 2024, nel 2025  proseguono la sperimentazione del Programma dei pagamenti (allegato n. 3 all'accordo sottoscritto con il Ministro dell'economia e delle finanze).</t>
  </si>
  <si>
    <t>MODELLO DEL  PIANO ANNUALE DEI FLUSSI DI CASSA DEGLI ENTI TERRITORIALI 
E DEI LORO ENTI STRUMENTALI IN CONTABILITA' FINANZIARIA 
DI CUI  ALL'ART. 1, COMMA 2, DEL DECRETO LEGISLATIVO 30 MARZO  2001, N. 165</t>
  </si>
  <si>
    <t>E.1.01.01.00.000</t>
  </si>
  <si>
    <t>Imposte, tasse e proventi assimilati</t>
  </si>
  <si>
    <t xml:space="preserve">(1)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t>
  </si>
  <si>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</si>
  <si>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 xml:space="preserve">(2) L'importo delle carte contabili è inserito quando si sostituiscono le previsioni con gli incassi e i pagamenti effettivi, ed è ridotto in occasione dei successivi aggiornamenti;
</t>
  </si>
  <si>
    <t xml:space="preserve">Il Piano dei flussi di cassa è aggiornato con atto del responsabile finanziario. </t>
  </si>
  <si>
    <t>Al fine di garantirne l'efficacia nel corso dell'esercizio,  gli enti sono invitati a verificare trimestralmente le previsioni, ad aggiornare il Piano annuale dei flussi di cassa e a dare comunicazione alla Giunta/organo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</si>
  <si>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Imposta municipale propria</t>
  </si>
  <si>
    <t xml:space="preserve">TOTALE RISCOSSIONI (al netto anticipazione del tesoriere) </t>
  </si>
  <si>
    <r>
      <t xml:space="preserve">Previsioni di cassa </t>
    </r>
    <r>
      <rPr>
        <b/>
        <i/>
        <vertAlign val="superscript"/>
        <sz val="11"/>
        <rFont val="Calibri"/>
        <family val="2"/>
      </rPr>
      <t>(1)</t>
    </r>
  </si>
  <si>
    <r>
      <t xml:space="preserve">di cui  con vincolo di cassa </t>
    </r>
    <r>
      <rPr>
        <i/>
        <sz val="11"/>
        <color rgb="FF000000"/>
        <rFont val="Calibri"/>
        <family val="2"/>
      </rPr>
      <t>(solo per gli enti locali)</t>
    </r>
  </si>
  <si>
    <r>
      <t xml:space="preserve">Tributi destinati al finanziamento della sanità </t>
    </r>
    <r>
      <rPr>
        <i/>
        <sz val="11"/>
        <rFont val="Calibri"/>
        <family val="2"/>
      </rPr>
      <t>(solo per le regioni)</t>
    </r>
  </si>
  <si>
    <r>
      <t xml:space="preserve">Tributi devoluti e regolati alle autonomie speciali </t>
    </r>
    <r>
      <rPr>
        <i/>
        <sz val="11"/>
        <rFont val="Calibri"/>
        <family val="2"/>
      </rPr>
      <t>(solo per le regioni)</t>
    </r>
  </si>
  <si>
    <r>
      <t>di cui riscossioni con vincolo di cassa</t>
    </r>
    <r>
      <rPr>
        <b/>
        <i/>
        <sz val="11"/>
        <color rgb="FF000000"/>
        <rFont val="Calibri"/>
        <family val="2"/>
      </rPr>
      <t xml:space="preserve"> (solo per gli enti locali)</t>
    </r>
  </si>
  <si>
    <r>
      <t xml:space="preserve">di cui  con vincolo di cassa </t>
    </r>
    <r>
      <rPr>
        <b/>
        <i/>
        <sz val="11"/>
        <color rgb="FF000000"/>
        <rFont val="Calibri"/>
        <family val="2"/>
      </rPr>
      <t>(solo per gli enti locali)</t>
    </r>
  </si>
  <si>
    <r>
      <t xml:space="preserve">di cui pagamenti  con vincolo di cassa </t>
    </r>
    <r>
      <rPr>
        <b/>
        <i/>
        <sz val="11"/>
        <color rgb="FF000000"/>
        <rFont val="Calibri"/>
        <family val="2"/>
      </rPr>
      <t>(solo per gli enti locali)</t>
    </r>
  </si>
  <si>
    <r>
      <t xml:space="preserve">di cui con vincolo di cassa </t>
    </r>
    <r>
      <rPr>
        <b/>
        <i/>
        <sz val="11"/>
        <color rgb="FF000000"/>
        <rFont val="Calibri"/>
        <family val="2"/>
      </rPr>
      <t>(solo per gli enti locali)</t>
    </r>
  </si>
  <si>
    <r>
      <t>Il Piano annuale dei flussi di cassa è adottato</t>
    </r>
    <r>
      <rPr>
        <sz val="10"/>
        <color rgb="FFFF0000"/>
        <rFont val="Calibri"/>
        <family val="2"/>
      </rPr>
      <t xml:space="preserve"> </t>
    </r>
    <r>
      <rPr>
        <sz val="10"/>
        <color rgb="FF000000"/>
        <rFont val="Calibri"/>
        <family val="2"/>
      </rPr>
      <t>anche dagli enti che non hanno ancora approvato il bilancio di previsione</t>
    </r>
    <r>
      <rPr>
        <sz val="10"/>
        <rFont val="Calibri"/>
        <family val="2"/>
      </rPr>
      <t>, in quanto l'assenza delle previsioni del bilancio di cassa rende</t>
    </r>
    <r>
      <rPr>
        <sz val="10"/>
        <color rgb="FF0070C0"/>
        <rFont val="Calibri"/>
        <family val="2"/>
      </rPr>
      <t xml:space="preserve"> </t>
    </r>
    <r>
      <rPr>
        <sz val="10"/>
        <rFont val="Calibri"/>
        <family val="2"/>
      </rPr>
      <t xml:space="preserve">ancora più </t>
    </r>
    <r>
      <rPr>
        <sz val="10"/>
        <color rgb="FF000000"/>
        <rFont val="Calibri"/>
        <family val="2"/>
      </rPr>
      <t>necessarie le previsioni del piano annuale dei flussi di cassa.</t>
    </r>
  </si>
  <si>
    <r>
      <t>A seguito dell'adozione (</t>
    </r>
    <r>
      <rPr>
        <vertAlign val="superscript"/>
        <sz val="10"/>
        <rFont val="Calibri"/>
        <family val="2"/>
      </rPr>
      <t>(3</t>
    </r>
    <r>
      <rPr>
        <sz val="10"/>
        <rFont val="Calibri"/>
        <family val="2"/>
      </rPr>
      <t>), il Piano annuale dei flussi di cassa è trasmesso all'organo di revisione per la verifica prevista dall'art. 6, comma 2, del DL 155 del 2024.</t>
    </r>
  </si>
  <si>
    <r>
      <t xml:space="preserve">La classificazione delle entrate e delle spese del Piano dei flussi di cassa prevista nel modello, definita sulla base dei primi livelli della codifica SIOPE, </t>
    </r>
    <r>
      <rPr>
        <u/>
        <sz val="10"/>
        <color rgb="FF000000"/>
        <rFont val="Calibri"/>
        <family val="2"/>
      </rPr>
      <t xml:space="preserve">può </t>
    </r>
    <r>
      <rPr>
        <sz val="10"/>
        <color rgb="FF000000"/>
        <rFont val="Calibri"/>
        <family val="2"/>
      </rPr>
      <t>essere ulteriormente  articolata,  seguendo la codifica SIOPE.</t>
    </r>
  </si>
  <si>
    <t>(3) Entro il 28 febbraio di ciascun anno, in considerazione dell'organizzazione dell'ente,  il Piano dei flussi di casa  è adottato con delibera di giunta o dell'organo esecutivo dell'ente, o con atto del segreterio generale.o del responsabile finanziario. Per gli enti locali il Piano annuale è adottato dalla giunta o dall'organo esecutivo.</t>
  </si>
  <si>
    <t>U.5.01.00.00.000</t>
  </si>
  <si>
    <t>Capitolo / Articolo</t>
  </si>
  <si>
    <t>Piano dei Conti Finanziario (Livello IV)</t>
  </si>
  <si>
    <t>Piano dei Conti Finanziario (Livello V)</t>
  </si>
  <si>
    <t>Tipo di Calcolo</t>
  </si>
  <si>
    <t>E.2.01.00.00.000</t>
  </si>
  <si>
    <r>
      <t xml:space="preserve">di cui pagamenti con vincolo di cassa </t>
    </r>
    <r>
      <rPr>
        <b/>
        <i/>
        <sz val="11"/>
        <color rgb="FF000000"/>
        <rFont val="Calibri"/>
        <family val="2"/>
      </rPr>
      <t>(solo per gli enti locali)</t>
    </r>
  </si>
  <si>
    <t>Chiusura Anticipazioni ricevute da istituto tesoriere/cassiere</t>
  </si>
  <si>
    <t>U.5.00.00.00.000</t>
  </si>
  <si>
    <t>Primo trimestre 2025
 (dati cumulati dal 1/1 al 31/3)</t>
  </si>
  <si>
    <t>Dati a tutto il secondo trimestre 2025
 (dati cumulati dal 1/1 al 30/6)</t>
  </si>
  <si>
    <t>Dati a tutto il terzo trimestre 2025
 dati cumulati dal 1/1 al 30/9)</t>
  </si>
  <si>
    <t>Dati a tutto il quarto trimestre 2025
 (dati cumulati dal 1/1 al 31/12)</t>
  </si>
  <si>
    <t>Incassi effettivi (1)</t>
  </si>
  <si>
    <t>Pagamenti effettivi (1)</t>
  </si>
  <si>
    <t>Tassa smaltimento rifiuti solidi urbani</t>
  </si>
  <si>
    <t>E.1.01.01.99.000</t>
  </si>
  <si>
    <t>Altre imposte, tasse e proventi assimilati n.a.c.</t>
  </si>
  <si>
    <t/>
  </si>
  <si>
    <t>Altro...</t>
  </si>
  <si>
    <t>1.0101 - 30/1009/99 - ADDIZIONALE COMUNALE IRPEF</t>
  </si>
  <si>
    <t>E.1.01.01.16.000 - Addizionale comunale IRPEF</t>
  </si>
  <si>
    <t>E.1.01.01.16.001 - Addizionale comunale IRPEF riscossa a seguito dell'attività ordinaria di gestione</t>
  </si>
  <si>
    <t>Dodicesimi</t>
  </si>
  <si>
    <t>1.0101 - 30/1010/99 - ADDIZIONALE COMUNALE IRPEF ANNI PRECEDENTI</t>
  </si>
  <si>
    <t>1.0101 - 40/1011/99 - I.M.U.</t>
  </si>
  <si>
    <t>E.1.01.01.06.000 - Imposta municipale propria</t>
  </si>
  <si>
    <t>E.1.01.01.06.001 - Imposta municipale propria riscossa a seguito dell'attività ordinaria di gestione</t>
  </si>
  <si>
    <t>Percentuale</t>
  </si>
  <si>
    <t>1.0101 - 80/1015/99 - RECUPERO EVASIONI IMU</t>
  </si>
  <si>
    <t>E.1.01.01.06.002 - Imposte municipale propria riscosse a seguito di attività di verifica e controllo</t>
  </si>
  <si>
    <t>1.0101 - 120/1028/99 - TARI</t>
  </si>
  <si>
    <t>E.1.01.01.51.000 - Tassa smaltimento rifiuti solidi urbani</t>
  </si>
  <si>
    <t>E.1.01.01.51.001 - Tassa smaltimento rifiuti solidi urbani riscossa a seguito dell'attività ordinaria di gestione</t>
  </si>
  <si>
    <t>1.0101 - 130/1027/99 - TARI  -   RECUPERO EVASIONE  ANNI PRECEDENTI</t>
  </si>
  <si>
    <t>E.1.01.01.51.002 - Tassa smaltimento rifiuti solidi urbani riscossa a seguito di attività di verifica e controllo</t>
  </si>
  <si>
    <t>1.0301 - 160/1042/2 - FONDO SOLIDARIETA' COMUNALE VINCOLO SOCIALE</t>
  </si>
  <si>
    <t>E.1.03.01.01.000 - Fondi perequativi dallo Stato</t>
  </si>
  <si>
    <t>E.1.03.01.01.001 - Fondi perequativi dallo Stato</t>
  </si>
  <si>
    <t>Manuale</t>
  </si>
  <si>
    <t>1.0301 - 160/1042/99 - FONDO SOLIDARIETA' COMUNALE</t>
  </si>
  <si>
    <t>2.0101 - 90/1048/99 - CONTRIBUTO REGIONALE ALLE LOCAZIONI</t>
  </si>
  <si>
    <t>E.2.01.01.02.000 - Trasferimenti correnti da Amministrazioni Locali</t>
  </si>
  <si>
    <t>E.2.01.01.02.001 - Trasferimenti correnti da Regioni e province autonome</t>
  </si>
  <si>
    <t>2.0101 - 190/2006/99 - RIMBORSI EROGATI DALLO STATO PER SERVIZI IN OCCASIONE DI  REFERENDUM E CONSULTAZIONI ELETTORALI</t>
  </si>
  <si>
    <t>E.2.01.01.01.000 - Trasferimenti correnti da Amministrazioni Centrali</t>
  </si>
  <si>
    <t>E.2.01.01.01.001 - Trasferimenti correnti da Ministeri</t>
  </si>
  <si>
    <t>2.0101 - 210/2021/1 - FONDO SPECIALE EQUITA' LIVELLO DEI SERVIZI - INCREMENTO QUOTE ASILI NIDO</t>
  </si>
  <si>
    <t>2.0101 - 210/2021/2 - FONDO SPECIALE EQUITA' LIVELLO DEI SERVIZI - TRASPORTO ALUNNI DISABILI</t>
  </si>
  <si>
    <t>2.0101 - 210/2021/99 - FONDO SPECIALE EQUITA' LIVELLO DEI SERVIZI - INCREMENTO SERVIZI SOCIALI</t>
  </si>
  <si>
    <t>2.0101 - 210/2023/1 - TRASFERIMENTI PER EMERGENZA DA COVID-19</t>
  </si>
  <si>
    <t>2.0101 - 210/2024/99 - TRASFERIMENTO REGIONI FUNZIONI TRASFERITE</t>
  </si>
  <si>
    <t>2.0101 - 240/2026/2 - Misura 1.4.5 "Piattaforma Notifiche Digitali" M1C1 PNRR Investimento 1.4 - SERVIZI E CITTADINANZA DIGITALE NextGenerationEU - CUP  E11F22004370006</t>
  </si>
  <si>
    <t>2.0101 - 240/2026/5 - Misura 1.4.4 - Estensione dell'utilizzo dell'anagrafe nazionale digitale (ANPR) - Adesione allo Stato Civile digitale (ANSC) - CUP E51F24003760006</t>
  </si>
  <si>
    <t>2.0101 - 240/2026/99 - Misura 1.4.1 "Esperienza del cittadino nei servizi pubblici" M1C1 PNRR Investimento 1.4 - NextGenerationEU - CUP  E11F22000680006</t>
  </si>
  <si>
    <t>2.0101 - 240/2027/99 - INVESTIMENTO 1.2 ABILITAZIONE AL CLOUD PER LE PA LOCALI COMUNI" - MISURA M1C1 PNRR - NextGenerationeEU - CUP E11C22000420006</t>
  </si>
  <si>
    <t>2.0103 - 250/2031/2 - CONTRIBUTO DA IMPRESE PRIVATE</t>
  </si>
  <si>
    <t>E.2.01.03.01.000 - Sponsorizzazioni da imprese</t>
  </si>
  <si>
    <t>E.2.01.03.01.999 - Sponsorizzazioni da altre imprese</t>
  </si>
  <si>
    <t>3.0100 - 260/3001/99 - DIRITTI DI SEGRETERIA RIPARTIBILI</t>
  </si>
  <si>
    <t>E.3.01.02.01.000 - Entrate dalla vendita di servizi</t>
  </si>
  <si>
    <t>E.3.01.02.01.032 - Proventi da diritti di segreteria e rogito</t>
  </si>
  <si>
    <t>3.0100 - 270/3011/99 - PROVENTI ILLUMINAZIONE VOTIVA</t>
  </si>
  <si>
    <t>E.3.01.02.01.014 - Proventi da trasporti funebri, pompe funebri, illuminazione votiva</t>
  </si>
  <si>
    <t>3.0100 - 280/3013/99 - PROVENTI DEI SERVIZI DI MENSA SCUOLA MATERNA</t>
  </si>
  <si>
    <t>E.3.01.02.01.008 - Proventi da mense</t>
  </si>
  <si>
    <t>3.0100 - 290/3035/99 - PROVENTI COMPARTECIPAZIONE GAS</t>
  </si>
  <si>
    <t>E.3.01.03.02.000 - Fitti, noleggi e locazioni</t>
  </si>
  <si>
    <t>E.3.01.03.02.001 - Fitti di terreni e diritti di sfruttamento di giacimenti e risorse naturali</t>
  </si>
  <si>
    <t>3.0100 - 300/3002/99 - DIRITTI DI SEGRETERIA COMUNE</t>
  </si>
  <si>
    <t>E.3.01.02.01.035 - Proventi da autorizzazioni</t>
  </si>
  <si>
    <t>3.0100 - 320/3050/1 - PROVENTI IMPIANTI SPORTIVI  -  CONCESSIONE PISCINA</t>
  </si>
  <si>
    <t>E.3.01.03.01.000 - Canoni e concessioni e diritti reali di godimento</t>
  </si>
  <si>
    <t>E.3.01.03.01.003 - Proventi da concessioni su beni</t>
  </si>
  <si>
    <t>3.0100 - 320/3055/99 - CORRISPETTIVO AFFIDAMENTO IN GESTIONE: COSAP, IMPOSTA SULLA PUBBLICITA' ED AFFISSIONI</t>
  </si>
  <si>
    <t>E.3.01.03.01.002 - Canone occupazione spazi e aree pubbliche</t>
  </si>
  <si>
    <t>3.0100 - 330/3012/99 - PROVENTI DEI SERVIZI MENSA SCUOLA ELEMENTARE</t>
  </si>
  <si>
    <t>3.0100 - 340/3004/1 - DIRITTI RILASCIO CARTE D'IDENTITA' (QUOTA DA RIVERSARE A MINISTERO)</t>
  </si>
  <si>
    <t>E.3.01.02.01.033 - Proventi da rilascio documenti e diritti di cancelleria</t>
  </si>
  <si>
    <t>3.0100 - 340/3004/99 - DIRITTI RILASCIO CARTE D'IDENTITA'</t>
  </si>
  <si>
    <t>3.0100 - 350/3005/99 - DIRITTI DI PESO E MISURA PUBBLICA</t>
  </si>
  <si>
    <t>E.3.01.02.01.010 - Proventi da pesa pubblica</t>
  </si>
  <si>
    <t>3.0100 - 360/3006/99 - DIRITTI NOTIFICA</t>
  </si>
  <si>
    <t>E.3.01.02.01.030 - Proventi da servizi ispettivi e controllo</t>
  </si>
  <si>
    <t>3.0100 - 380/3009/99 - PROVENTI SERVIZI CIMITERIALI</t>
  </si>
  <si>
    <t>E.3.01.02.01.999 - Proventi da servizi n.a.c.</t>
  </si>
  <si>
    <t>3.0100 - 390/3062/99 - PROVENTI CONCESSIONE LOCULI</t>
  </si>
  <si>
    <t>3.0100 - 400/3060/99 - FITTI FABBRICATI  E.R.P.</t>
  </si>
  <si>
    <t>E.3.01.03.02.002 - Locazioni di altri beni immobili</t>
  </si>
  <si>
    <t>3.0100 - 400/3063/99 - FITTI REALI DI FABBRICATI</t>
  </si>
  <si>
    <t>3.0100 - 470/3142/99 - PROVENTI DA SALONE POLIFUNZIONALE</t>
  </si>
  <si>
    <t>3.0200 - 370/3008/10 - SANZIONI AMMINISTRATIVE PER VIOLAZIONI DI REGOLAMENTI COMUNALI, ORDINANZE E NORME DI LEGGE- IMPRESE</t>
  </si>
  <si>
    <t>E.3.02.03.01.000 - Proventi da multe, ammende, sanzioni e oblazioni a carico delle imprese</t>
  </si>
  <si>
    <t xml:space="preserve"> - </t>
  </si>
  <si>
    <t>3.0200 - 370/3008/99 - SANZIONI AMMINISTRATIVE PER VIOLAZIONI DI REGOLAMENTI COMUNALI, ORDINANZE E NORME DI LEGGE - FAMIGLIE</t>
  </si>
  <si>
    <t>E.3.02.02.01.000 - Proventi da multe, ammende, sanzioni e oblazioni a carico delle famiglie</t>
  </si>
  <si>
    <t>3.0300 - 440/3081/99 - INTERESSI ATTIVI SULLE GIACENZE DI CASSA  -  TESORERIA</t>
  </si>
  <si>
    <t>E.3.03.03.03.000 - Interessi attivi da conti della tesoreria dello Stato o di altre Amministrazioni pubbliche</t>
  </si>
  <si>
    <t>E.3.03.03.03.001 - Interessi attivi da conti della tesoreria dello Stato o di altre Amministrazioni pubbliche</t>
  </si>
  <si>
    <t>3.0500 - 280/3014/99 - rimborso personale in convenzione da altri Comuni</t>
  </si>
  <si>
    <t>E.3.05.02.01.000 - Rimborsi ricevuti per spese di personale (comando, distacco, fuori ruolo, convenzioni, ecc…)</t>
  </si>
  <si>
    <t>E.3.05.02.01.001 - Rimborsi ricevuti per spese di personale (comando, distacco, fuori ruolo, convenzioni, ecc…)</t>
  </si>
  <si>
    <t>3.0500 - 470/3138/1 - CONTRIBUTO CONAI</t>
  </si>
  <si>
    <t>E.3.05.02.03.000 - Entrate da rimborsi, recuperi e restituzioni di somme non dovute o incassate in eccesso</t>
  </si>
  <si>
    <t>E.3.05.02.03.005 - Entrate da rimborsi, recuperi e restituzioni di somme non dovute o incassate in eccesso da Imprese</t>
  </si>
  <si>
    <t>3.0500 - 470/3138/2 - RIMBORSI SANZIONI AMMINISTRATIVE</t>
  </si>
  <si>
    <t>E.3.05.02.03.002 - Entrate da rimborsi, recuperi e restituzioni di somme non dovute o incassate in eccesso da Amministrazioni Locali</t>
  </si>
  <si>
    <t>3.0500 - 470/3138/99 - INTROITI E RIMBORSI DIVERSI</t>
  </si>
  <si>
    <t>3.0500 - 470/3140/99 - INTROITI IVA SPLIT PAYMENT - FATTURE COMMERCIALI</t>
  </si>
  <si>
    <t>3.0500 - 480/3139/99 - INTROITI DA EROGAZIONE ACQUA POTABILE</t>
  </si>
  <si>
    <t>E.3.05.02.03.004 - Entrate da rimborsi, recuperi e restituzioni di somme non dovute o incassate in eccesso da Famiglie</t>
  </si>
  <si>
    <t>3.0500 - 520/3149/99 - RIMBORSO FAMIGLIE ATTIVITA' SPORTIVE</t>
  </si>
  <si>
    <t>3.0500 - 530/3143/99 - RIMBORSO MUTUO SISTEMAZIONE TETTI EDIFICIO  COM.LE DA FINPIEMONTE SPA</t>
  </si>
  <si>
    <t>4.0200 - 540/4019/1 - CONTRIBUTI  STATO PER INVESTIMENTI NEL CAMPO ENERGETICO E SVILUPPO SOSTENIBILE</t>
  </si>
  <si>
    <t>E.4.02.01.01.000 - Contributi agli investimenti da Amministrazioni Centrali</t>
  </si>
  <si>
    <t>E.4.02.01.01.001 - Contributi agli investimenti da Ministeri</t>
  </si>
  <si>
    <t>4.0200 - 540/4019/3 - PNRR - MISURA M2.C4.I2 - 2 PREVENIRE E CONTRASTARE GLI EFFETTI DEI CAMBIAMENTI CLIMATICI SUI FENOMENI DI DISSESTO IDREOGEOLOGICO E SULLA VULNERABILUTA' DEL TERRITORIO</t>
  </si>
  <si>
    <t>4.0200 - 560/4011/1 - CONTRIBUTO PER OPERE DI ENERGIA RINNOVABILE (CER)</t>
  </si>
  <si>
    <t>4.0400 - 610/4015/99 - PROVENTI DERIVANTI DA VENDITA PIOPPI</t>
  </si>
  <si>
    <t>E.4.04.01.99.000 - Alienazione di altri beni materiali</t>
  </si>
  <si>
    <t>E.4.04.01.99.999 - Alienazioni di beni materiali n.a.c.</t>
  </si>
  <si>
    <t>4.0500 - 600/4008/99 - CONTRIBUTO MINISTERO ISTRUZIONJE  - FONDO EMERGENZA COVID (S cap. 4027/99)</t>
  </si>
  <si>
    <t>E.4.05.04.99.000 - Altre entrate in conto capitale n.a.c.</t>
  </si>
  <si>
    <t>E.4.05.04.99.999 - Altre entrate in conto capitale n.a.c.</t>
  </si>
  <si>
    <t>4.0500 - 610/4013/99 - PROVENTI DERIVANTI DA CONCESSIONI EDILIZIE</t>
  </si>
  <si>
    <t>E.4.05.01.01.000 - Permessi di costruire</t>
  </si>
  <si>
    <t>E.4.05.01.01.001 - Permessi di costruire</t>
  </si>
  <si>
    <t>9.0100 - 640/6001/99 - RITENUTE PREVIDENZIALI ED ASSISTENZIALI AL PERSONALE</t>
  </si>
  <si>
    <t>E.9.01.02.02.000 - Ritenute previdenziali e assistenziali su redditi da lavoro dipendente per conto terzi</t>
  </si>
  <si>
    <t>E.9.01.02.02.001 - Ritenute previdenziali e assistenziali su redditi da lavoro dipendente per conto terzi</t>
  </si>
  <si>
    <t>Tredicesimi</t>
  </si>
  <si>
    <t>9.0100 - 650/6002/1 - RITENUTE ERARIALI PROFESSIONISTI</t>
  </si>
  <si>
    <t>E.9.01.03.01.000 - Ritenute erariali su redditi da lavoro autonomo per conto terzi</t>
  </si>
  <si>
    <t>E.9.01.03.01.001 - Ritenute erariali su redditi da lavoro autonomo per conto terzi</t>
  </si>
  <si>
    <t>9.0100 - 650/6002/99 - RITENUTE ERARIALI</t>
  </si>
  <si>
    <t>E.9.01.02.01.000 - Ritenute erariali su redditi da lavoro dipendente per conto terzi</t>
  </si>
  <si>
    <t>E.9.01.02.01.001 - Ritenute erariali su redditi da lavoro dipendente per conto terzi</t>
  </si>
  <si>
    <t>9.0100 - 660/6003/99 - ALTRE RITENUTE AL PERSONALE PER CONTO DI TERZI</t>
  </si>
  <si>
    <t>E.9.01.02.99.000 - Altre ritenute al personale dipendente per conto di terzi</t>
  </si>
  <si>
    <t>E.9.01.02.99.999 - Altre ritenute al personale dipendente per conto di terzi</t>
  </si>
  <si>
    <t>9.0100 - 660/6005/99 - COMPONENTI PEREQUATIVE TARI</t>
  </si>
  <si>
    <t>E.9.01.01.99.000 - Altre ritenute n.a.c.</t>
  </si>
  <si>
    <t>E.9.01.01.99.999 - Altre ritenute n.a.c.</t>
  </si>
  <si>
    <t>9.0100 - 690/6006/1 - ENTRATE A SEGUITO DI SPESE NON ANDATE A BUON FINE</t>
  </si>
  <si>
    <t>E.9.01.99.01.000 - Entrate a seguito di spese non andate a buon fine</t>
  </si>
  <si>
    <t>E.9.01.99.01.001 - Entrate a seguito di spese non andate a buon fine</t>
  </si>
  <si>
    <t>9.0100 - 690/6006/99 - RIMBORSO DI ANTICIPAZIONE DI FONDI PER IL SERVIZIO ECONOMATO</t>
  </si>
  <si>
    <t>E.9.01.99.03.000 - Rimborso di fondi economali e carte aziendali</t>
  </si>
  <si>
    <t>E.9.01.99.03.001 - Rimborso di fondi economali e carte aziendali</t>
  </si>
  <si>
    <t>9.0200 - 670/6004/99 - DEPOSITI CAUZIONALI</t>
  </si>
  <si>
    <t>E.9.02.04.01.000 - Costituzione di depositi cauzionali o contrattuali di terzi</t>
  </si>
  <si>
    <t>E.9.02.04.01.001 - Costituzione di depositi cauzionali o contrattuali di terzi</t>
  </si>
  <si>
    <t>9.0200 - 680/6005/1 - ACCANTONAMENTO IVA DA SCISSIONE PAGAMENTI ART. 17 TER D.P.R. 633/1972 PER ACQUSTI ISTITUZIONALI</t>
  </si>
  <si>
    <t>E.9.02.99.99.000 - Altre entrate per conto terzi</t>
  </si>
  <si>
    <t>E.9.02.99.99.999 - Altre entrate per conto terzi</t>
  </si>
  <si>
    <t>9.0200 - 680/6005/99 - RIMBORSO SPESE PER SERVIZI PER CONTO DI TERZI</t>
  </si>
  <si>
    <t>9.0200 - 700/6007/99 - DEPOSITI PER SPESE CONTRATTUALI</t>
  </si>
  <si>
    <t>01.01.1 - 120/1024/99 - TRASFERTE    ACCESSI  AL   PERSONALE</t>
  </si>
  <si>
    <t>U.1.01.01.02.000 - Altre spese per il personale</t>
  </si>
  <si>
    <t>U.1.01.01.02.999 - Altre spese per il personale n.a.c.</t>
  </si>
  <si>
    <t>01.02.1 - 120/1021/99 - STIPENDI ED ALTRI ASSEGNI FISSI AL PERSONALE</t>
  </si>
  <si>
    <t>U.1.01.01.01.000 - Retribuzioni in denaro</t>
  </si>
  <si>
    <t>U.1.01.01.01.002 - Voci stipendiali corrisposte al personale a tempo indeterminato</t>
  </si>
  <si>
    <t>01.02.1 - 120/1022/99 - ONERI PREVIDENZIALI ASSISTENZIALI A CARICO DEL COMUNE</t>
  </si>
  <si>
    <t>U.1.01.02.01.000 - Contributi sociali effettivi a carico dell'ente</t>
  </si>
  <si>
    <t>U.1.01.02.01.001 - Contributi obbligatori per il personale</t>
  </si>
  <si>
    <t>01.02.1 - 120/1027/99 - COMPENSO SEGRETARIO COMUNALE A SCAVALCO</t>
  </si>
  <si>
    <t>U.1.01.01.01.006 - Voci stipendiali corrisposte al personale a tempo determinato</t>
  </si>
  <si>
    <t>01.02.1 - 120/1028/99 - ONERI SU COMPENSO SEGRETARIO COMUNALE A SCAVALCO</t>
  </si>
  <si>
    <t>01.02.1 - 120/1038/1 - ONERI  DIRITTI DI ROGITO</t>
  </si>
  <si>
    <t>01.02.1 - 120/1038/99 - QUOTA DEI DIRITTI DI ROGITO DA VERSARE AL SEGRETARIO COMUNALE</t>
  </si>
  <si>
    <t>U.1.01.01.01.004 - Indennità ed altri compensi, esclusi i rimborsi spesa per missione, corrisposti al personale a tempo indeterminato</t>
  </si>
  <si>
    <t>01.03.1 - 230/1067/99 - STIPENDI ED ALTRI ASSEGNI FISSI AL PERSONALE</t>
  </si>
  <si>
    <t>01.03.1 - 230/1068/99 - ONERI PREVIDENZIALI E ASSISTENZIALI A CARICO DEL COMUNE</t>
  </si>
  <si>
    <t>01.06.1 - 560/1081/99 - STIPENDI ED ALTRI ASSEGNI FISSI AL PERSONALE</t>
  </si>
  <si>
    <t>01.06.1 - 560/1082/99 - ONERI PREVIDENZIALI ASSISTENZIALI A CARICO COMUNE</t>
  </si>
  <si>
    <t>01.07.1 - 80/1005/99 - COMPENSI PER LAVORO STRAORDINARIO IN OCCASIONE DI REFERENDUM E CONSULTAZIONI ELETTORALI</t>
  </si>
  <si>
    <t>U.1.01.01.01.007 - Straordinario per il personale a tempo determinato</t>
  </si>
  <si>
    <t>01.07.1 - 80/1008/99 - CONTRIBUTI CARICO ENTE</t>
  </si>
  <si>
    <t>01.07.1 - 670/1151/99 - STIPENDI ED ALTRI ASSEGNI FISSI AL PERSONALE</t>
  </si>
  <si>
    <t>01.07.1 - 670/1152/99 - ONERI PREVIDENZIALI ASSISTENZIALI ED ASSICURATIVI A CARICO DEL COMUNE</t>
  </si>
  <si>
    <t>01.11.1 - 780/1665/99 - STIPENDI ED ALTRI ASSEGNI FISSI AL PERSONALE</t>
  </si>
  <si>
    <t>01.11.1 - 780/1666/99 - ONERI PREVIDENZIALI E ASSISTENZIALI AL PERSONALE</t>
  </si>
  <si>
    <t>01.11.1 - 780/2165/99 - CONTRIBUTI CARICO ENTE</t>
  </si>
  <si>
    <t>08.01.1 - 2760/1925/99 - STIPENDI ED ALTRI ASSEGNI</t>
  </si>
  <si>
    <t>08.01.1 - 2760/1926/99 - ONERI PREVIDENZIALI E ASSISTENZIALI</t>
  </si>
  <si>
    <t>01.02.1 - 120/1038/2 - IRAP DIRITTI DI ROGITO</t>
  </si>
  <si>
    <t>U.1.02.01.01.000 - Imposta regionale sulle attività produttive (IRAP)</t>
  </si>
  <si>
    <t>U.1.02.01.01.001 - Imposta regionale sulle attività produttive (IRAP)</t>
  </si>
  <si>
    <t>01.02.1 - 180/1080/99 - VERSAMENTO IRAP</t>
  </si>
  <si>
    <t>01.02.1 - 180/2010/99 - IRAP SU COMPENSO SEGRETARIO COMUNALE A SCAVALCO</t>
  </si>
  <si>
    <t>01.03.1 - 290/1073/3 - VERSAMENTO IRAP</t>
  </si>
  <si>
    <t>01.03.1 - 290/2000/99 - VERSAMENTO IRAP</t>
  </si>
  <si>
    <t>01.04.1 - 410/2157/1 - SGRAVI E RESTITUZIONE TARI</t>
  </si>
  <si>
    <t>U.1.02.01.06.000 - Tassa e/o tariffa smaltimento rifiuti solidi urbani</t>
  </si>
  <si>
    <t>U.1.02.01.06.001 - Tassa e/o tariffa smaltimento rifiuti solidi urbani</t>
  </si>
  <si>
    <t>01.06.1 - 620/2020/99 - VERSAMENTO IRAP</t>
  </si>
  <si>
    <t>01.07.1 - 80/1009/99 - IRAP</t>
  </si>
  <si>
    <t>01.07.1 - 730/2030/99 - VERSAMENTO IRAP</t>
  </si>
  <si>
    <t>01.11.1 - 840/2040/99 - VERSAMENTO IRAP</t>
  </si>
  <si>
    <t>01.11.1 - 840/2166/99 - IRAP</t>
  </si>
  <si>
    <t>08.01.1 - 2820/2070/99 - VERSAMENTO IRAP</t>
  </si>
  <si>
    <t>01.01.1 - 30/1001/99 - INDENNITA' AL SINDACO AGLI ASSESSORI ED AI CONSIGLIERI COMUNALI</t>
  </si>
  <si>
    <t>U.1.03.02.01.000 - Organi e incarichi istituzionali dell'amministrazione</t>
  </si>
  <si>
    <t>U.1.03.02.01.001 - Organi istituzionali dell'amministrazione - Indennità</t>
  </si>
  <si>
    <t>01.01.1 - 30/1002/99 - SPESE DIVERSE PER IL CONSIGLIO E LA GIUNTA COMUNALE</t>
  </si>
  <si>
    <t>U.1.03.02.01.002 - Organi istituzionali dell'amministrazione - Rimborsi</t>
  </si>
  <si>
    <t>01.01.1 - 130/1049/99 - SPESE PER CONGRESSI, CONVEGNI, CELEBRAZIONI, ONORANZE, RICEVIMENTI E GEMELLAGGI</t>
  </si>
  <si>
    <t>U.1.03.02.02.000 - Organizzazione eventi, pubblicità e servizi per trasferta</t>
  </si>
  <si>
    <t>01.01.1 - 140/1050/99 - SPESE PER AFFITTI E NOLEGGI DI BENI DI TERZI</t>
  </si>
  <si>
    <t>U.1.03.02.07.000 - Utilizzo di beni di terzi</t>
  </si>
  <si>
    <t>01.03.1 - 120/1073/3 - COMPENSI OIV</t>
  </si>
  <si>
    <t>U.1.03.02.01.008 - Compensi agli organi istituzionali di revisione, di controllo ed altri incarichi istituzionali dell'amministrazione</t>
  </si>
  <si>
    <t>01.03.1 - 130/1043/1 - ACQUISTO BENI DI CONSUMO PER CANCELLERIA E ALTRO - ECONOMATO</t>
  </si>
  <si>
    <t>U.1.03.01.02.000 - Altri beni di consumo</t>
  </si>
  <si>
    <t>U.1.03.01.02.999 - Altri beni e materiali di consumo n.a.c.</t>
  </si>
  <si>
    <t>01.03.1 - 130/1043/99 - ACQUISTO BENI DI CONSUMO PER CANCELLERIA E ALTRO</t>
  </si>
  <si>
    <t>01.03.1 - 140/1042/99 - ACQUISTO SERVIZI PER FORMAZIONE PERSONALE DELL'ENTE</t>
  </si>
  <si>
    <t>U.1.03.02.04.000 - Acquisto di servizi per formazione e addestramento del personale dell'ente</t>
  </si>
  <si>
    <t>U.1.03.02.04.999 - Acquisto di servizi per altre spese per formazione e addestramento n.a.c.</t>
  </si>
  <si>
    <t>01.03.1 - 140/1064/1 - SPESE POSTALI E BANCARIE - ECONOMATO</t>
  </si>
  <si>
    <t>U.1.03.02.16.000 - Servizi amministrativi</t>
  </si>
  <si>
    <t>U.1.03.02.16.002 - Spese postali</t>
  </si>
  <si>
    <t>01.03.1 - 140/1064/99 - SPESE POSTALI</t>
  </si>
  <si>
    <t>01.03.1 - 140/1065/99 - SPESE UTENZE VARIE UFFICI</t>
  </si>
  <si>
    <t>U.1.03.02.05.000 - Utenze e canoni</t>
  </si>
  <si>
    <t>01.03.1 - 140/1066/99 - SPESE CANONI DI ASSISTENZA INFORMATICA  VARI UFFICI</t>
  </si>
  <si>
    <t>U.1.03.02.19.000 - Servizi informatici e di telecomunicazioni</t>
  </si>
  <si>
    <t>01.03.1 - 240/1036/1 - Misura 1.4.4 - Estensione dell'utilizzo dell'anagrafe nazionale digitale (ANPR) - Adesione allo Stato Civile digitale (ANSC) - CUP E51F24003760006</t>
  </si>
  <si>
    <t>U.1.03.02.19.001 - Gestione e manutenzione applicazioni</t>
  </si>
  <si>
    <t>01.03.1 - 250/1054/99 - SPESE PER IL SERVIZIO DI TESORERIA</t>
  </si>
  <si>
    <t>U.1.03.02.17.000 - Servizi finanziari</t>
  </si>
  <si>
    <t>U.1.03.02.17.002 - Oneri per servizio di tesoreria</t>
  </si>
  <si>
    <t>01.03.1 - 250/1055/99 - SPESE COMPENSI REVISORE CONTO</t>
  </si>
  <si>
    <t>01.03.1 - 790/1074/99 - Misura 1.4.3 PagoPA COMUNI - M1C1 PNRR - Investimento 1.4 "SERVIZI E CITTADINANZA DIGITALE" - NextGenerationEU - CUP  E11F22004680006</t>
  </si>
  <si>
    <t>U.1.03.02.19.999 - Altri servizi informatici e di telecomunicazioni n.a.c.</t>
  </si>
  <si>
    <t>01.03.1 - 790/1075/99 - Misura 1.4.5 "Piattaforma Notifiche Digitali" - PNRR M!C! Investimento 1.4 "SERVIZI E CITTADINANZA DIGITALE" NextGenerationEU - CUP  E11F22004370006</t>
  </si>
  <si>
    <t>U.1.03.02.19.007 - Servizi di gestione documentale</t>
  </si>
  <si>
    <t>01.03.1 - 790/1078/99 - MISURA 1.3.1 "PIATTAFORMA DIGITALE NAZIONALE DATI" - PNRR M1C1 investimento 1.3 -DATI E INTEROPERABILITA'</t>
  </si>
  <si>
    <t>U.1.03.02.19.005 - Servizi per i sistemi e relativa manutenzione</t>
  </si>
  <si>
    <t>01.04.1 - 360/1187/1 - SPESE PER LA RISCOSSIONE DEI TRIBUTI COMUNALI - COMPENSI</t>
  </si>
  <si>
    <t>U.1.03.02.03.000 - Aggi di riscossione</t>
  </si>
  <si>
    <t>U.1.03.02.03.999 - Altri aggi di riscossione n.a.c.</t>
  </si>
  <si>
    <t>01.05.1 - 130/1087/99 - SPESE  PER PRESTAZIONI PROFESS.LI SU ARCHIVI -  INVENTARI -  PATRIMONIO - FINANZIARIA IN GENERE -</t>
  </si>
  <si>
    <t>U.1.03.02.11.000 - Prestazioni professionali e specialistiche</t>
  </si>
  <si>
    <t>U.1.03.02.11.999 - Altre prestazioni professionali e specialistiche n.a.c.</t>
  </si>
  <si>
    <t>01.05.1 - 460/1155/99 - ACQUISTI PER MANUTENZIONE BENI IMMOBILI PATRIMONIALI</t>
  </si>
  <si>
    <t>01.05.1 - 470/1059/99 - SPESE PER GARE DI APPALTO E CONTRATTI</t>
  </si>
  <si>
    <t>U.1.03.02.16.001 - Pubblicazione bandi di gara</t>
  </si>
  <si>
    <t>01.05.1 - 470/1156/1 - SPESE PER MANUT.NE BENI IMMOBILI - ECONOMATO</t>
  </si>
  <si>
    <t>U.1.03.02.09.000 - Manutenzione ordinaria e riparazioni</t>
  </si>
  <si>
    <t>01.05.1 - 470/1156/99 - SPESE PER MANUTENZIONE  BENI    IMMOBILI    PATRIMONIALI</t>
  </si>
  <si>
    <t>01.05.1 - 470/1887/99 - GESTIONE BENI  COMUNALI - UTENZE</t>
  </si>
  <si>
    <t>01.05.1 - 470/1888/99 - GESTIONE BENI PATRIMONIALI - MANUTENZIONI</t>
  </si>
  <si>
    <t>01.06.1 - 570/1083/99 - SPESE VESTIARIO PERSONALE - ECONOMATO</t>
  </si>
  <si>
    <t>U.1.03.01.02.004 - Vestiario</t>
  </si>
  <si>
    <t>01.06.1 - 580/1086/99 - PRESTAZIONI PROFESSIONALI PER CONSULENZE STUDI PROGETTAZIONI COLLAUDI PERIZIE E SOPRALLUOGHI</t>
  </si>
  <si>
    <t>01.07.1 - 80/1007/99 - COMPENSI PER COMPONENTI SEGGI IN OCCASIONE DI REFERENDUM E CONSULTAZIONI ELETTORALI</t>
  </si>
  <si>
    <t>U.1.03.02.99.000 - Altri servizi</t>
  </si>
  <si>
    <t>U.1.03.02.99.004 - Altre spese per consultazioni elettorali dell'ente</t>
  </si>
  <si>
    <t>01.07.1 - 690/1046/1 - RIVERSAMENTO MINISTERO PER RILASCIO CARTA D'IDENTITA' ELETTRONICA</t>
  </si>
  <si>
    <t>U.1.03.02.16.999 - Altre spese per servizi amministrativi</t>
  </si>
  <si>
    <t>01.07.1 - 690/1047/99 - SPESE PER LA COMMISSIONE ELETTORALE MANDAMENTALE</t>
  </si>
  <si>
    <t>01.08.1 - 130/1035/99 - SPESE PER FUNZIONAMENTO E INFORMATIZZAZIONE UFFICI</t>
  </si>
  <si>
    <t>01.10.1 - 140/1167/99 - SPESE SICUREZZA SERVIZI COMUNALI - VISITE MEDICHE L.626</t>
  </si>
  <si>
    <t>U.1.03.02.18.000 - Servizi sanitari</t>
  </si>
  <si>
    <t>U.1.03.02.18.001 - Spese per accertamenti sanitari resi necessari dall'attività lavorativa</t>
  </si>
  <si>
    <t>01.10.1 - 140/1168/99 - SPESE SICUREZZA SERVIZI COMUNALI - PRESTAZIONI PROFESSIONALI</t>
  </si>
  <si>
    <t>U.1.03.02.13.000 - Servizi ausiliari per il funzionamento dell'ente</t>
  </si>
  <si>
    <t>U.1.03.02.13.999 - Altri servizi ausiliari n.a.c.</t>
  </si>
  <si>
    <t>01.11.1 - 140/1058/99 - INCARICHI  LEGALI</t>
  </si>
  <si>
    <t>U.1.03.02.11.006 - Patrocinio legale</t>
  </si>
  <si>
    <t>01.11.1 - 140/1062/99 - INCARICHI PROFESSIONALI</t>
  </si>
  <si>
    <t>03.02.1 - 30/1004/99 - CANONE PER LA VIDEO SORVEGLIANZA</t>
  </si>
  <si>
    <t>U.1.03.02.05.999 - Utenze e canoni per altri servizi n.a.c.</t>
  </si>
  <si>
    <t>03.02.1 - 1130/1004/1 - MANUTENZIONE ORDINARIA IMPIANTO DI VIDEOSORVEGLIANZA</t>
  </si>
  <si>
    <t>U.1.03.02.99.999 - Altri servizi diversi n.a.c.</t>
  </si>
  <si>
    <t>04.01.1 - 1450/1343/1 - SPESE BENI CONSUMO SCUOLA MATERNA - ECONOMATO</t>
  </si>
  <si>
    <t>04.01.1 - 1450/1343/99 - SPESE BENI DI CONSUMO  SCUOLA MATERNA</t>
  </si>
  <si>
    <t>04.01.1 - 1460/1346/99 - SPESE PER UTENZE VARIE  DELLA SCUOLA MATERNA</t>
  </si>
  <si>
    <t>04.01.1 - 1460/4034/99 - CONSULENZE PER AULA PSICOMOTRICITA'</t>
  </si>
  <si>
    <t>04.01.1 - 1460/4035/99 - CORSO DI INGLESE PER ALUNNI SCUOLA INFANZIA</t>
  </si>
  <si>
    <t>04.02.1 - 1560/1366/1 - SPESE BENI CONSUMO SCUOLA ELEMENTARE - ECONOMATO</t>
  </si>
  <si>
    <t>04.02.1 - 1560/1368/99 - FORNITURA GRATUITA DI LIBRI AGLI ALUNNI SCUOLA ELEMENTARE</t>
  </si>
  <si>
    <t>04.02.1 - 1570/1345/99 - SPESE PER UTENZE VARIE SCUOLA ELEMENTARE</t>
  </si>
  <si>
    <t>04.06.1 - 1890/1417/99 - SPESE PER LA CARBURANTE DEI TRASPORTI SCOLASTICI</t>
  </si>
  <si>
    <t>U.1.03.01.02.002 - Carburanti, combustibili e lubrificanti</t>
  </si>
  <si>
    <t>04.06.1 - 1890/1418/1 - SPESE MANUT.NE MEZZI TRASP. SCOLASTICI - ECONOMATO</t>
  </si>
  <si>
    <t>U.1.03.02.09.001 - Manutenzione ordinaria e riparazioni di mezzi di trasporto ad uso civile, di sicurezza e ordine pubblico</t>
  </si>
  <si>
    <t>04.06.1 - 1890/1418/99 - SPESE PER LA MANUTENZIONE MEZZI DEI TRASPORTI SCOLASTICI</t>
  </si>
  <si>
    <t>04.06.1 - 1900/1428/99 - SPESE PER SERVIZIO MENSA SCUOLA ELEMENTARE  E  MATERNA</t>
  </si>
  <si>
    <t>U.1.03.02.15.000 - Contratti di servizio pubblico</t>
  </si>
  <si>
    <t>U.1.03.02.15.006 - Contratti di servizio per le mense scolastiche</t>
  </si>
  <si>
    <t>04.06.1 - 1900/1429/99 - SPESE PER MANUTENZIONI VARIE - SERVIZIO MENSA SCUOLA ELEMENTARE  E  MATERNA</t>
  </si>
  <si>
    <t>06.01.1 - 30/1831/99 - ATTIVITA' SPORTIVE</t>
  </si>
  <si>
    <t>08.02.1 - 3220/1545/99 - SPESE PER ALLOGGI E.R.P. - MANUTENZIONI VARIE</t>
  </si>
  <si>
    <t>08.02.1 - 3220/1546/99 - SPESE PER ALLOGGI E.R.P. - UTENZE VARIE</t>
  </si>
  <si>
    <t>09.01.1 - 470/1158/99 - CENSI E CANONI</t>
  </si>
  <si>
    <t>09.02.1 - 3650/1806/1 - SPESE FUNZ.TO PARCHI E GIARDINI - ECONOMATO</t>
  </si>
  <si>
    <t>09.02.1 - 3650/1806/2 - SPESE PER PARCHI E GIARDINI "PROGETTO COMUNI FIORITI"</t>
  </si>
  <si>
    <t>U.1.03.01.03.000 - Flora e Fauna</t>
  </si>
  <si>
    <t>U.1.03.01.03.002 - Flora selvatica e non selvatica</t>
  </si>
  <si>
    <t>09.02.1 - 3650/1806/99 - SPESE PER FUNZIONAMENTO DEL SERVIZIO PARCHI E GIARDINI</t>
  </si>
  <si>
    <t>09.02.1 - 3660/1807/99 - SPESE FUNZIONAMENTO SERVIZI PARCHI E GIARDINI - MANUTENZIONI VARIE</t>
  </si>
  <si>
    <t>U.1.03.02.09.012 - Manutenzione ordinaria e riparazioni di terreni e beni materiali non prodotti</t>
  </si>
  <si>
    <t>09.02.1 - 3680/1808/99 - INTERVENTI DI LOTTA ALLE ZANZARE</t>
  </si>
  <si>
    <t>09.03.1 - 3550/1739/1 - SERVIZIO DI SMALTIMENTO RIFIUTI E GESTIONE DISCARICA</t>
  </si>
  <si>
    <t>U.1.03.02.15.004 - Contratti di servizio per la raccolta rifiuti</t>
  </si>
  <si>
    <t>09.03.1 - 3550/1739/99 - SPESE PER LA RACCOLTA RIFIUTI SOLIDI URBANI</t>
  </si>
  <si>
    <t>09.04.1 - 3440/1695/99 - SPESE MANUTENZIONE CASETTA ACQUA</t>
  </si>
  <si>
    <t>U.1.03.02.15.999 - Altre spese per contratti di servizio pubblico</t>
  </si>
  <si>
    <t>10.05.1 - 2770/1928/2 - SPESE STRADE INTERNE - ECONOMATO</t>
  </si>
  <si>
    <t>10.05.1 - 2770/1928/99 - SPESE STRADE INTERNE</t>
  </si>
  <si>
    <t>10.05.1 - 2770/1929/99 - CARBURANTE MEZZI ADDETTI ALLA VIABILITA'</t>
  </si>
  <si>
    <t>10.05.1 - 2770/1930/1 - MANUT.NE MEZZI SERVIZIO MANUT.V - VIABILITA' - ECONOMATO</t>
  </si>
  <si>
    <t>10.05.1 - 2770/1930/3 - CANONE NOLEGGIO SPAZZATRICE  (FONDI CIPE)</t>
  </si>
  <si>
    <t>U.1.03.02.08.000 - Leasing operativo</t>
  </si>
  <si>
    <t>U.1.03.02.08.002 - Leasing operativo di attrezzature e macchinari</t>
  </si>
  <si>
    <t>10.05.1 - 2770/1933/99 - SPESE SEGNALETICA STRADALE</t>
  </si>
  <si>
    <t>10.05.1 - 2770/1936/99 - SPESE VESTIARIO PERSONALE</t>
  </si>
  <si>
    <t>10.05.1 - 2790/1930/2 - CANONE NOLEGGIO MOTOSPAZZATRICE</t>
  </si>
  <si>
    <t>U.1.03.02.07.008 - Noleggi di impianti e macchinari</t>
  </si>
  <si>
    <t>10.05.1 - 2890/1935/99 - SPESE ILLUMINAZIONE PUBBLICA</t>
  </si>
  <si>
    <t>U.1.03.02.15.015 - Contratti di servizio per l'illuminazione pubblica</t>
  </si>
  <si>
    <t>12.02.1 - 1550/4029/99 - ASSISTENZA ALUNNI CON DISABILITA'</t>
  </si>
  <si>
    <t>12.03.1 - 4100/1889/99 - INTERVENTI PER ANZIANI</t>
  </si>
  <si>
    <t>U.1.03.02.14.000 - Servizi di ristorazione</t>
  </si>
  <si>
    <t>12.09.1 - 4200/1663/99 - UTENZE VARIE CIMITERI</t>
  </si>
  <si>
    <t>13.07.1 - 3880/1640/99 - SPESA PER MANTENIMENTO CANI</t>
  </si>
  <si>
    <t>U.1.03.02.15.011 - Contratti di servizio per la lotta al randagismo</t>
  </si>
  <si>
    <t>14.04.1 - 580/1088/99 - SPESA SPORTELLO UNICO</t>
  </si>
  <si>
    <t>14.04.1 - 4750/2105/1 - PESO PUBBLICO - UTENZE</t>
  </si>
  <si>
    <t>16.01.1 - 470/1159/99 - SPESE GESTIONE FONDI RUSTICI - MANUTENZIONE MEZZI</t>
  </si>
  <si>
    <t>U.1.03.02.09.004 - Manutenzione ordinaria e riparazioni di impianti e macchinari</t>
  </si>
  <si>
    <t>16.01.1 - 470/1160/99 - SPESE GESTIONE FONDI RUSTICI - DISINFESTAZIONI</t>
  </si>
  <si>
    <t>01.03.1 - 270/2076/1 - TAGLI SPENDING REVIEW ORDINARIA</t>
  </si>
  <si>
    <t>U.1.04.01.01.000 - Trasferimenti correnti a Amministrazioni Centrali</t>
  </si>
  <si>
    <t>U.1.04.01.01.001 - Trasferimenti correnti a Ministeri</t>
  </si>
  <si>
    <t>01.03.1 - 270/2076/99 - TAGLI SPENDING REVIEW INFORMATICA</t>
  </si>
  <si>
    <t>U.1.04.01.01.020 - Trasferimenti correnti al Ministero dell'economia in attuazione di norme in materia di contenimento di spesa</t>
  </si>
  <si>
    <t>01.11.1 - 820/1069/99 - QUOTE PARTECIPAZIONE CONSORZI ED ASSOCIAZIONI</t>
  </si>
  <si>
    <t>U.1.04.01.02.000 - Trasferimenti correnti a Amministrazioni Locali</t>
  </si>
  <si>
    <t>U.1.04.01.02.005 - Trasferimenti correnti a Unioni di Comuni</t>
  </si>
  <si>
    <t>01.11.1 - 820/1072/1 - TRASFERIMENTO QUOTE PER CONVENZIONI</t>
  </si>
  <si>
    <t>U.1.04.01.04.000 - Trasferimenti correnti a organismi interni e/o unità locali della amministrazione</t>
  </si>
  <si>
    <t>U.1.04.01.04.001 - Trasferimenti correnti a organismi interni e/o unità locali della amministrazione</t>
  </si>
  <si>
    <t>01.11.1 - 820/1072/99 - TRASFERIMENTO QUOTE PER CONVENZIONE POLIZIA MUNICIPALE</t>
  </si>
  <si>
    <t>U.1.04.01.02.003 - Trasferimenti correnti a Comuni</t>
  </si>
  <si>
    <t>04.06.1 - 1590/1431/99 - Convenzione scuolabus</t>
  </si>
  <si>
    <t>06.01.1 - 2470/1830/99 - CONTRIBUTI PER INIZIATIVE RICREATIVE E SPORTIVE</t>
  </si>
  <si>
    <t>U.1.04.04.01.000 - Trasferimenti correnti a Istituzioni Sociali Private</t>
  </si>
  <si>
    <t>U.1.04.04.01.001 - Trasferimenti correnti a Istituzioni Sociali Private</t>
  </si>
  <si>
    <t>12.03.1 - 4120/1886/99 - CONVENZIONE PER TRASPORTO ANZIANI</t>
  </si>
  <si>
    <t>12.05.1 - 4120/1879/1 - CONTRIBUTI ALLE FAMIGLIE</t>
  </si>
  <si>
    <t>U.1.04.02.05.000 - Altri trasferimenti a famiglie</t>
  </si>
  <si>
    <t>U.1.04.02.05.999 - Altri trasferimenti a famiglie n.a.c.</t>
  </si>
  <si>
    <t>12.08.1 - 3240/1548/99 - SOSTEGNI VARI A ONLUS</t>
  </si>
  <si>
    <t>01.05.1 - 170/1070/1 - QUOTA INTERESSI PASSIVI PER MUTUI CDP - IMMOBILI</t>
  </si>
  <si>
    <t>U.1.07.05.04.000 - Interessi passivi su finanziamenti a medio lungo termine a Imprese</t>
  </si>
  <si>
    <t>U.1.07.05.04.003 - Interessi passivi a Cassa Depositi e Prestiti SPA su mutui e altri finanziamenti a medio lungo termine</t>
  </si>
  <si>
    <t>Semestrale</t>
  </si>
  <si>
    <t>10.05.1 - 3140/1826/1 - QUOTA INTERESSI PASSIVI PER MUTUI UNICREDIT - SPAZZATRICE</t>
  </si>
  <si>
    <t>U.1.07.05.04.999 - Interessi passivi a altre imprese su finanziamenti a medio lungo termine</t>
  </si>
  <si>
    <t>50.01.1 - 2370/1825/99 - INTERESSI PASSIVI MUTUO PISCINA</t>
  </si>
  <si>
    <t>50.01.1 - 3140/1070/99 - QUOTA INTERESSI MUTUI SU IMMOBILI COMUNALI</t>
  </si>
  <si>
    <t>U.1.07.04.01.000 - Interessi passivi a Amministrazioni Centrali su finanziamenti a breve termine</t>
  </si>
  <si>
    <t>U.1.07.04.01.999 - Interessi passivi a altre Amministrazioni Centrali n.a.c. su finanziamenti a breve termine</t>
  </si>
  <si>
    <t>50.01.1 - 3140/1826/99 - INTERESSI PASSIVI PER ACQUISTO SPAZZATRICE (UNICREDIT)</t>
  </si>
  <si>
    <t>01.04.1 - 410/2157/99 - SGRAVI E RESTITUZIONE DI TRIBUTI ED ENTRATE (PRIVATI)</t>
  </si>
  <si>
    <t>U.1.09.99.04.000 - Rimborsi di parte corrente a Famiglie di somme non dovute o incassate in eccesso</t>
  </si>
  <si>
    <t>U.1.09.99.04.001 - Rimborsi di parte corrente a Famiglie di somme non dovute o incassate in eccesso</t>
  </si>
  <si>
    <t>01.04.1 - 410/2159/99 - RESTITUZIONE TRIBUTI NON DOVUTI  (COMUNI)</t>
  </si>
  <si>
    <t>U.1.09.99.02.000 - Rimborsi di parte corrente ad Amministrazioni Locali di somme non dovute o incassate in eccesso</t>
  </si>
  <si>
    <t>U.1.09.99.02.001 - Rimborsi di parte corrente ad Amministrazioni Locali di somme non dovute o incassate in eccesso</t>
  </si>
  <si>
    <t>01.01.1 - 130/1048/1 - SPESE PER EVENTI E CERIMONIE - ECONOMATO</t>
  </si>
  <si>
    <t>U.1.10.99.99.000 - Altre spese correnti n.a.c.</t>
  </si>
  <si>
    <t>U.1.10.99.99.999 - Altre spese correnti n.a.c.</t>
  </si>
  <si>
    <t>01.01.1 - 130/1048/99 - SPESE PER FESTE CERIMONIE E SOLENNITA' CIVILI</t>
  </si>
  <si>
    <t>01.03.1 - 140/1044/99 - ONERI PER LE ASSICURAZIONI</t>
  </si>
  <si>
    <t>U.1.10.04.01.000 - Premi di assicurazione contro i danni</t>
  </si>
  <si>
    <t>01.03.1 - 510/1157/99 - IMPOSTE E TASSE RELATIVI AL PATRIMONIO DISPONIBILE COMUNALE</t>
  </si>
  <si>
    <t>U.1.10.03.01.000 - Versamenti IVA a debito per le gestioni commerciali</t>
  </si>
  <si>
    <t>U.1.10.03.01.001 - Versamenti IVA a debito per le gestioni commerciali</t>
  </si>
  <si>
    <t>20.01.1 - 880/2151/1 - FONDO DI RISERVA DI CASSA</t>
  </si>
  <si>
    <t>U.1.10.01.01.000 - Fondo di riserva</t>
  </si>
  <si>
    <t>U.1.10.01.01.001 - Fondi di riserva</t>
  </si>
  <si>
    <t>20.01.1 - 880/2151/99 - FONDO DI RISERVA</t>
  </si>
  <si>
    <t>01.05.2 - 6130/3054/99 - MANUTENZIONE STRAORDINARIA BENI COMUNALI</t>
  </si>
  <si>
    <t>U.2.02.01.09.000 - Beni immobili</t>
  </si>
  <si>
    <t>10.05.2 - 8230/3480/99 - MANUTENZIONE STRAORDINARIA STRADE ESTERNE (OO.UU.)</t>
  </si>
  <si>
    <t>U.2.02.01.09.012 - Infrastrutture stradali</t>
  </si>
  <si>
    <t>12.09.2 - 9530/3306/99 - MANUTENZ.NE  CIMITERO</t>
  </si>
  <si>
    <t>U.2.02.01.09.015 - Cimiteri</t>
  </si>
  <si>
    <t>01.05.2 - 8590/4022/1 - PNRR - MISURA M2.C4.I2 - 2 PREVENIRE E CONTRASTARE GLI EFFETTI DEI CAMBIAMENTI CLIMATICI SUI FENOMENI DI DISSESTO IDREOGEOLOGICO E SULLA VULNERABILUTA' DEL TERRITORIO</t>
  </si>
  <si>
    <t>U.2.03.01.01.000 - Contributi agli investimenti a Amministrazioni Centrali</t>
  </si>
  <si>
    <t>U.2.03.01.01.001 - Contributi agli investimenti a Ministeri</t>
  </si>
  <si>
    <t>17.01.2 - 9070/4061/1 - REALIZZAZIONE IMPIANTO FOTOVOLTAICO (CER) 1° LOTTO</t>
  </si>
  <si>
    <t>06.01.2 - 7870/3405/99 - SPESE MANUTENZIONE E FUNZIONAMENTO IMPIANTI SPORTIVI (FONDI CIPE)</t>
  </si>
  <si>
    <t>U.2.05.99.99.000 - Altre spese in conto capitale n.a.c.</t>
  </si>
  <si>
    <t>U.2.05.99.99.999 - Altre spese in conto capitale n.a.c.</t>
  </si>
  <si>
    <t>09.02.2 - 9110/4024/99 - RIQUALIFICAZIONE CAMMINAMENTO VIALE STAZIONE</t>
  </si>
  <si>
    <t>50.02.4 - 11050/4011/99 - QUOTE CAPITALE MUTUI CDP</t>
  </si>
  <si>
    <t>U.4.03.01.04.000 - Rimborso Mutui e altri finanziamenti a medio lungo termine a Imprese</t>
  </si>
  <si>
    <t>U.4.03.01.04.003 - Rimborso Mutui e altri finanziamenti a medio lungo termine a Cassa Depositi e Prestiti - Gestione CDP SPA</t>
  </si>
  <si>
    <t>50.02.4 - 11050/4012/99 - QUOTA CAPITALE MUTUI I CON  ENTI DIVERSI DA CASSA DD.PP</t>
  </si>
  <si>
    <t>U.4.03.01.04.999 - Rimborso Mutui e altri finanziamenti a medio lungo termine ad altre imprese</t>
  </si>
  <si>
    <t>99.01.7 - 13530/4001/99 - RITENUTE PREVIDENZIALI ED ASSISTENZIALI AL PERSONALE</t>
  </si>
  <si>
    <t>U.7.01.02.02.000 - Versamenti di ritenute previdenziali e assistenziali su Redditi da lavoro dipendente riscosse per conto terzi</t>
  </si>
  <si>
    <t>U.7.01.02.02.001 - Versamenti di ritenute previdenziali e assistenziali su Redditi da lavoro dipendente riscosse per conto terzi</t>
  </si>
  <si>
    <t>99.01.7 - 13540/4002/1 - RITENUTE ERARIALI PROFESSIONISTI</t>
  </si>
  <si>
    <t>U.7.01.03.01.000 - Versamenti di ritenute erariali su Redditi da lavoro autonomo per conto terzi</t>
  </si>
  <si>
    <t>U.7.01.03.01.001 - Versamenti di ritenute erariali su Redditi da lavoro autonomo per conto terzi</t>
  </si>
  <si>
    <t>99.01.7 - 13540/4002/99 - RITENUTE ERARIALI DIPENDENTI</t>
  </si>
  <si>
    <t>U.7.01.02.01.000 - Versamenti di ritenute erariali su Redditi da lavoro dipendente riscosse per conto terzi</t>
  </si>
  <si>
    <t>U.7.01.02.01.001 - Versamenti di ritenute erariali su Redditi da lavoro dipendente riscosse per conto terzi</t>
  </si>
  <si>
    <t>99.01.7 - 13550/4003/99 - ALTRE RITENUTE AL PERSONALE</t>
  </si>
  <si>
    <t>U.7.01.02.99.000 - Altri versamenti di ritenute al personale dipendente per conto di terzi</t>
  </si>
  <si>
    <t>U.7.01.02.99.999 - Altri versamenti di ritenute al personale dipendente per conto di terzi</t>
  </si>
  <si>
    <t>99.01.7 - 13580/4006/1 - SPESE NON ANDATE A BUON FINE</t>
  </si>
  <si>
    <t>U.7.01.99.01.000 - Spese non andate a buon fine</t>
  </si>
  <si>
    <t>U.7.01.99.01.001 - Spese non andate a buon fine</t>
  </si>
  <si>
    <t>99.01.7 - 13580/4006/99 - ANTICIPAZIONE DI FONDI PER IL SERVIZIO ECONOMATO</t>
  </si>
  <si>
    <t>U.7.01.99.03.000 - Costituzione fondi economali e carte aziendali</t>
  </si>
  <si>
    <t>U.7.01.99.03.001 - Costituzione fondi economali e carte aziendali</t>
  </si>
  <si>
    <t>99.01.7 - 13560/4004/99 - RESTITUZIONE DI DEPOSITI CAUZIONALI</t>
  </si>
  <si>
    <t>U.7.02.04.02.000 - Restituzione di depositi cauzionali o contrattuali di terzi</t>
  </si>
  <si>
    <t>U.7.02.04.02.001 - Restituzione di depositi cauzionali o contrattuali di terzi</t>
  </si>
  <si>
    <t>99.01.7 - 13570/4005/1 - VERSAMENTO  I.V.A.  DA  SCISSIONE  PAGAMENTI  ART. 17 TER.   DPR .633/1972</t>
  </si>
  <si>
    <t>U.7.02.99.99.000 - Altre uscite per conto terzi n.a.c.</t>
  </si>
  <si>
    <t>U.7.02.99.99.999 - Altre uscite per conto terzi n.a.c.</t>
  </si>
  <si>
    <t>99.01.7 - 13570/4005/99 - SPESE PER SERVIZI PER CONTO DI TERZI</t>
  </si>
  <si>
    <t>U.7.02.01.02.000 - Acquisto di servizi per conto di terzi</t>
  </si>
  <si>
    <t>U.7.02.01.02.001 - Acquisto di servizi per conto di terzi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</si>
</sst>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43" formatCode="_-* #,##0.00_-;\-* #,##0.00_-;_-* &quot;-&quot;??_-;_-@_-"/>
    <numFmt numFmtId="164" formatCode="_-* #,##0\ _€_-;\-* #,##0\ _€_-;_-* &quot;-&quot;\ _€_-;_-@_-"/>
    <numFmt numFmtId="165" formatCode="#,##0_ ;[Red]\-#,##0\ "/>
  </numFmts>
  <fonts count="30" x14ac:knownFonts="1">
    <font>
      <sz val="10"/>
      <color rgb="FF000000"/>
      <name val="Calibri"/>
      <family val="2"/>
      <scheme val="minor"/>
    </font>
    <font>
      <sz val="10"/>
      <name val="Arial"/>
      <family val="2"/>
    </font>
    <font>
      <sz val="11"/>
      <color theme="1"/>
      <name val="Calibri"/>
      <family val="2"/>
      <scheme val="minor"/>
    </font>
    <font>
      <sz val="10"/>
      <color theme="1"/>
      <name val="Arial"/>
      <family val="2"/>
    </font>
    <font>
      <sz val="10"/>
      <name val="Calibri"/>
      <family val="2"/>
    </font>
    <font>
      <sz val="10"/>
      <color rgb="FF000000"/>
      <name val="Calibri"/>
      <family val="2"/>
    </font>
    <font>
      <sz val="11"/>
      <color rgb="FF000000"/>
      <name val="Calibri"/>
      <family val="2"/>
    </font>
    <font>
      <vertAlign val="superscript"/>
      <sz val="11"/>
      <color rgb="FF000000"/>
      <name val="Calibri"/>
      <family val="2"/>
    </font>
    <font>
      <i/>
      <sz val="10"/>
      <name val="Calibri"/>
      <family val="2"/>
    </font>
    <font>
      <i/>
      <sz val="10"/>
      <color rgb="FF000000"/>
      <name val="Calibri"/>
      <family val="2"/>
    </font>
    <font>
      <b/>
      <sz val="11"/>
      <color rgb="FF000000"/>
      <name val="Calibri"/>
      <family val="2"/>
    </font>
    <font>
      <sz val="11"/>
      <name val="Calibri"/>
      <family val="2"/>
    </font>
    <font>
      <b/>
      <i/>
      <sz val="11"/>
      <name val="Calibri"/>
      <family val="2"/>
    </font>
    <font>
      <b/>
      <i/>
      <vertAlign val="superscript"/>
      <sz val="11"/>
      <name val="Calibri"/>
      <family val="2"/>
    </font>
    <font>
      <b/>
      <i/>
      <sz val="11"/>
      <color theme="1"/>
      <name val="Calibri"/>
      <family val="2"/>
    </font>
    <font>
      <i/>
      <sz val="11"/>
      <color rgb="FF000000"/>
      <name val="Calibri"/>
      <family val="2"/>
    </font>
    <font>
      <sz val="11"/>
      <color theme="1"/>
      <name val="Calibri"/>
      <family val="2"/>
    </font>
    <font>
      <i/>
      <sz val="11"/>
      <name val="Calibri"/>
      <family val="2"/>
    </font>
    <font>
      <b/>
      <sz val="11"/>
      <name val="Calibri"/>
      <family val="2"/>
    </font>
    <font>
      <b/>
      <sz val="11"/>
      <color theme="1"/>
      <name val="Calibri"/>
      <family val="2"/>
    </font>
    <font>
      <i/>
      <sz val="11"/>
      <color theme="1"/>
      <name val="Calibri"/>
      <family val="2"/>
    </font>
    <font>
      <b/>
      <i/>
      <sz val="11"/>
      <color rgb="FF000000"/>
      <name val="Calibri"/>
      <family val="2"/>
    </font>
    <font>
      <b/>
      <sz val="16"/>
      <color rgb="FF000000"/>
      <name val="Calibri"/>
      <family val="2"/>
    </font>
    <font>
      <sz val="10"/>
      <color rgb="FFFF0000"/>
      <name val="Calibri"/>
      <family val="2"/>
    </font>
    <font>
      <sz val="10"/>
      <color rgb="FF0070C0"/>
      <name val="Calibri"/>
      <family val="2"/>
    </font>
    <font>
      <vertAlign val="superscript"/>
      <sz val="10"/>
      <name val="Calibri"/>
      <family val="2"/>
    </font>
    <font>
      <u/>
      <sz val="10"/>
      <color rgb="FF000000"/>
      <name val="Calibri"/>
      <family val="2"/>
    </font>
    <font>
      <u/>
      <sz val="11"/>
      <color theme="1"/>
      <name val="Calibri"/>
      <family val="2"/>
    </font>
    <font>
      <u/>
      <sz val="11"/>
      <color rgb="FF000000"/>
      <name val="Calibri"/>
      <family val="2"/>
    </font>
    <font>
      <sz val="10"/>
      <color rgb="FF000000"/>
      <name val="Calibri"/>
      <family val="2"/>
      <scheme val="minor"/>
    </font>
  </fonts>
  <fills count="3">
    <fill>
      <patternFill patternType="none"/>
    </fill>
    <fill>
      <patternFill patternType="gray125"/>
    </fill>
    <fill>
      <patternFill patternType="solid">
        <fgColor theme="0" tint="-0.24991607409894101"/>
        <bgColor indexed="64"/>
      </patternFill>
    </fill>
  </fills>
  <borders count="94">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thin">
        <color auto="1"/>
      </right>
      <top style="double">
        <color auto="1"/>
      </top>
      <bottom/>
      <diagonal/>
    </border>
    <border>
      <left style="thin">
        <color auto="1"/>
      </left>
      <right/>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rgb="FF000000"/>
      </top>
      <bottom style="double">
        <color rgb="FF000000"/>
      </bottom>
      <diagonal/>
    </border>
    <border>
      <left/>
      <right style="double">
        <color auto="1"/>
      </right>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rgb="FF000000"/>
      </top>
      <bottom style="double">
        <color rgb="FF000000"/>
      </bottom>
      <diagonal/>
    </border>
    <border>
      <left style="thin">
        <color auto="1"/>
      </left>
      <right style="thin">
        <color auto="1"/>
      </right>
      <top style="double">
        <color rgb="FF000000"/>
      </top>
      <bottom style="double">
        <color rgb="FF000000"/>
      </bottom>
      <diagonal/>
    </border>
    <border>
      <left style="thin">
        <color auto="1"/>
      </left>
      <right style="thin">
        <color auto="1"/>
      </right>
      <top style="double">
        <color rgb="FF000000"/>
      </top>
      <bottom/>
      <diagonal/>
    </border>
    <border>
      <left style="thin">
        <color auto="1"/>
      </left>
      <right style="double">
        <color auto="1"/>
      </right>
      <top style="double">
        <color rgb="FF000000"/>
      </top>
      <bottom/>
      <diagonal/>
    </border>
    <border>
      <left style="double">
        <color auto="1"/>
      </left>
      <right style="thin">
        <color auto="1"/>
      </right>
      <top style="double">
        <color rgb="FF000000"/>
      </top>
      <bottom style="double">
        <color auto="1"/>
      </bottom>
      <diagonal/>
    </border>
    <border>
      <left style="thin">
        <color auto="1"/>
      </left>
      <right style="thin">
        <color auto="1"/>
      </right>
      <top style="double">
        <color rgb="FF000000"/>
      </top>
      <bottom style="double">
        <color auto="1"/>
      </bottom>
      <diagonal/>
    </border>
    <border>
      <left style="thin">
        <color auto="1"/>
      </left>
      <right style="double">
        <color auto="1"/>
      </right>
      <top style="double">
        <color rgb="FF000000"/>
      </top>
      <bottom style="double">
        <color auto="1"/>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auto="1"/>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double">
        <color auto="1"/>
      </right>
      <top style="thin">
        <color auto="1"/>
      </top>
      <bottom style="thin">
        <color auto="1"/>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auto="1"/>
      </right>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auto="1"/>
      </right>
      <top/>
      <bottom style="double">
        <color rgb="FF000000"/>
      </bottom>
      <diagonal/>
    </border>
    <border>
      <left style="double">
        <color rgb="FF000000"/>
      </left>
      <right style="thin">
        <color rgb="FF000000"/>
      </right>
      <top style="double">
        <color auto="1"/>
      </top>
      <bottom/>
      <diagonal/>
    </border>
    <border>
      <left style="thin">
        <color rgb="FF000000"/>
      </left>
      <right style="thin">
        <color rgb="FF000000"/>
      </right>
      <top style="double">
        <color auto="1"/>
      </top>
      <bottom/>
      <diagonal/>
    </border>
    <border>
      <left style="thin">
        <color rgb="FF000000"/>
      </left>
      <right style="double">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style="double">
        <color auto="1"/>
      </top>
      <bottom/>
      <diagonal/>
    </border>
    <border>
      <left style="thin">
        <color auto="1"/>
      </left>
      <right style="thin">
        <color auto="1"/>
      </right>
      <top/>
      <bottom/>
      <diagonal/>
    </border>
    <border>
      <left style="double">
        <color auto="1"/>
      </left>
      <right style="thin">
        <color auto="1"/>
      </right>
      <top style="thin">
        <color auto="1"/>
      </top>
      <bottom style="double">
        <color rgb="FF000000"/>
      </bottom>
      <diagonal/>
    </border>
    <border>
      <left style="thin">
        <color auto="1"/>
      </left>
      <right style="thin">
        <color auto="1"/>
      </right>
      <top style="thin">
        <color auto="1"/>
      </top>
      <bottom style="double">
        <color rgb="FF000000"/>
      </bottom>
      <diagonal/>
    </border>
    <border>
      <left style="thin">
        <color auto="1"/>
      </left>
      <right style="double">
        <color auto="1"/>
      </right>
      <top style="thin">
        <color auto="1"/>
      </top>
      <bottom style="double">
        <color rgb="FF000000"/>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style="double">
        <color auto="1"/>
      </left>
      <right style="double">
        <color auto="1"/>
      </right>
      <top style="double">
        <color auto="1"/>
      </top>
      <bottom/>
      <diagonal/>
    </border>
    <border>
      <left/>
      <right style="double">
        <color auto="1"/>
      </right>
      <top/>
      <bottom style="double">
        <color auto="1"/>
      </bottom>
      <diagonal/>
    </border>
    <border>
      <left style="double">
        <color auto="1"/>
      </left>
      <right/>
      <top style="double">
        <color auto="1"/>
      </top>
      <bottom/>
      <diagonal/>
    </border>
    <border>
      <left/>
      <right style="thin">
        <color auto="1"/>
      </right>
      <top/>
      <bottom/>
      <diagonal/>
    </border>
    <border>
      <left/>
      <right style="double">
        <color auto="1"/>
      </right>
      <top style="double">
        <color auto="1"/>
      </top>
      <bottom style="double">
        <color auto="1"/>
      </bottom>
      <diagonal/>
    </border>
    <border>
      <left style="thin">
        <color auto="1"/>
      </left>
      <right/>
      <top/>
      <bottom style="thin">
        <color auto="1"/>
      </bottom>
      <diagonal/>
    </border>
    <border>
      <left/>
      <right style="thin">
        <color rgb="FF000000"/>
      </right>
      <top/>
      <bottom style="thin">
        <color auto="1"/>
      </bottom>
      <diagonal/>
    </border>
    <border>
      <left style="thin">
        <color rgb="FF000000"/>
      </left>
      <right/>
      <top/>
      <bottom style="thin">
        <color auto="1"/>
      </bottom>
      <diagonal/>
    </border>
    <border>
      <left/>
      <right style="double">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style="double">
        <color auto="1"/>
      </right>
      <top style="dotted">
        <color auto="1"/>
      </top>
      <bottom style="thin">
        <color auto="1"/>
      </bottom>
      <diagonal/>
    </border>
    <border>
      <left style="double">
        <color auto="1"/>
      </left>
      <right style="thin">
        <color auto="1"/>
      </right>
      <top style="dotted">
        <color auto="1"/>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dotted">
        <color auto="1"/>
      </bottom>
      <diagonal/>
    </border>
    <border>
      <left style="double">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uble">
        <color auto="1"/>
      </right>
      <top style="dotted">
        <color auto="1"/>
      </top>
      <bottom style="dotted">
        <color auto="1"/>
      </bottom>
      <diagonal/>
    </border>
    <border>
      <left style="double">
        <color auto="1"/>
      </left>
      <right style="thin">
        <color auto="1"/>
      </right>
      <top style="dotted">
        <color auto="1"/>
      </top>
      <bottom style="dotted">
        <color auto="1"/>
      </bottom>
      <diagonal/>
    </border>
    <border>
      <left style="thin">
        <color auto="1"/>
      </left>
      <right/>
      <top style="double">
        <color auto="1"/>
      </top>
      <bottom style="thin">
        <color auto="1"/>
      </bottom>
      <diagonal/>
    </border>
  </borders>
  <cellStyleXfs count="13">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2" fillId="0" borderId="0"/>
    <xf numFmtId="43" fontId="29" fillId="0" borderId="0" applyFont="0" applyFill="0" applyBorder="0" applyAlignment="0" applyProtection="0"/>
    <xf numFmtId="0" fontId="2" fillId="0" borderId="0"/>
    <xf numFmtId="0" fontId="3" fillId="0" borderId="0"/>
    <xf numFmtId="0" fontId="2" fillId="0" borderId="0"/>
    <xf numFmtId="0" fontId="2" fillId="0" borderId="0"/>
    <xf numFmtId="0" fontId="29" fillId="0" borderId="0"/>
  </cellStyleXfs>
  <cellXfs count="288">
    <xf numFmtId="0" fontId="0" fillId="0" borderId="0" xfId="0"/>
    <xf numFmtId="0" fontId="9" fillId="0" borderId="0" xfId="12" quotePrefix="1" applyFont="1" applyAlignment="1">
      <alignment horizontal="left" vertical="top" wrapText="1"/>
    </xf>
    <xf numFmtId="0" fontId="9" fillId="0" borderId="64" xfId="12" quotePrefix="1" applyFont="1" applyBorder="1" applyAlignment="1">
      <alignment horizontal="left" vertical="top" wrapText="1"/>
    </xf>
    <xf numFmtId="0" fontId="10" fillId="0" borderId="75" xfId="12" applyFont="1" applyBorder="1" applyAlignment="1">
      <alignment horizontal="right" vertical="center" wrapText="1"/>
    </xf>
    <xf numFmtId="0" fontId="10" fillId="0" borderId="11" xfId="12" applyFont="1" applyBorder="1" applyAlignment="1">
      <alignment horizontal="right" vertical="center" wrapText="1"/>
    </xf>
    <xf numFmtId="0" fontId="12" fillId="0" borderId="79" xfId="12" applyFont="1" applyBorder="1" applyAlignment="1">
      <alignment horizontal="center" vertical="center" wrapText="1"/>
    </xf>
    <xf numFmtId="0" fontId="12" fillId="0" borderId="78" xfId="12" applyFont="1" applyBorder="1" applyAlignment="1">
      <alignment horizontal="center" vertical="center" wrapText="1"/>
    </xf>
    <xf numFmtId="0" fontId="12" fillId="0" borderId="77" xfId="12" applyFont="1" applyBorder="1" applyAlignment="1">
      <alignment horizontal="center" vertical="center" wrapText="1"/>
    </xf>
    <xf numFmtId="0" fontId="12" fillId="0" borderId="76" xfId="12" applyFont="1" applyBorder="1" applyAlignment="1">
      <alignment horizontal="center" vertical="center" wrapText="1"/>
    </xf>
    <xf numFmtId="0" fontId="22" fillId="0" borderId="0" xfId="12" applyFont="1" applyAlignment="1">
      <alignment horizontal="center" vertical="center" wrapText="1"/>
    </xf>
    <xf numFmtId="0" fontId="4" fillId="0" borderId="0" xfId="12" applyFont="1" applyAlignment="1">
      <alignment horizontal="left" vertical="center" wrapText="1"/>
    </xf>
    <xf numFmtId="0" fontId="10" fillId="0" borderId="75" xfId="12" applyFont="1" applyBorder="1" applyAlignment="1">
      <alignment horizontal="center" vertical="center"/>
    </xf>
    <xf numFmtId="0" fontId="10" fillId="0" borderId="12" xfId="12" applyFont="1" applyBorder="1" applyAlignment="1">
      <alignment horizontal="center" vertical="center"/>
    </xf>
    <xf numFmtId="0" fontId="10" fillId="0" borderId="11" xfId="12" applyFont="1" applyBorder="1" applyAlignment="1">
      <alignment horizontal="center" vertical="center"/>
    </xf>
    <xf numFmtId="0" fontId="8" fillId="0" borderId="0" xfId="12" quotePrefix="1" applyFont="1" applyAlignment="1">
      <alignment horizontal="left" vertical="top" wrapText="1"/>
    </xf>
    <xf numFmtId="0" fontId="10" fillId="2" borderId="1" xfId="12" applyFont="1" applyFill="1" applyBorder="1" applyAlignment="1">
      <alignment vertical="center" wrapText="1"/>
    </xf>
    <xf numFmtId="4" fontId="18" fillId="2" borderId="1" xfId="12" applyNumberFormat="1" applyFont="1" applyFill="1" applyBorder="1"/>
    <xf numFmtId="4" fontId="18" fillId="2" borderId="2" xfId="12" applyNumberFormat="1" applyFont="1" applyFill="1" applyBorder="1"/>
    <xf numFmtId="4" fontId="14" fillId="2" borderId="1" xfId="12" applyNumberFormat="1" applyFont="1" applyFill="1" applyBorder="1" applyAlignment="1">
      <alignment horizontal="center" vertical="center" wrapText="1"/>
    </xf>
    <xf numFmtId="4" fontId="14" fillId="2" borderId="2" xfId="12" applyNumberFormat="1" applyFont="1" applyFill="1" applyBorder="1" applyAlignment="1">
      <alignment horizontal="center" vertical="center" wrapText="1"/>
    </xf>
    <xf numFmtId="0" fontId="6" fillId="0" borderId="0" xfId="12" applyFont="1" applyAlignment="1">
      <alignment horizontal="left" vertical="center"/>
    </xf>
    <xf numFmtId="0" fontId="6" fillId="0" borderId="0" xfId="12" applyFont="1"/>
    <xf numFmtId="0" fontId="6" fillId="0" borderId="3" xfId="12" applyFont="1" applyBorder="1" applyAlignment="1">
      <alignment horizontal="left" vertical="center"/>
    </xf>
    <xf numFmtId="0" fontId="11" fillId="0" borderId="3" xfId="12" applyFont="1" applyBorder="1" applyAlignment="1">
      <alignment wrapText="1"/>
    </xf>
    <xf numFmtId="0" fontId="6" fillId="0" borderId="0" xfId="12" applyFont="1" applyAlignment="1">
      <alignment horizontal="left"/>
    </xf>
    <xf numFmtId="0" fontId="12" fillId="0" borderId="1" xfId="12" applyFont="1" applyBorder="1" applyAlignment="1">
      <alignment horizontal="center" vertical="center" wrapText="1"/>
    </xf>
    <xf numFmtId="0" fontId="12" fillId="0" borderId="4" xfId="12" applyFont="1" applyBorder="1" applyAlignment="1">
      <alignment horizontal="center" vertical="center" wrapText="1"/>
    </xf>
    <xf numFmtId="0" fontId="12" fillId="0" borderId="5" xfId="12" applyFont="1" applyBorder="1" applyAlignment="1">
      <alignment horizontal="center" vertical="center" wrapText="1"/>
    </xf>
    <xf numFmtId="0" fontId="12" fillId="0" borderId="6" xfId="12" applyFont="1" applyBorder="1" applyAlignment="1">
      <alignment horizontal="center" vertical="center" wrapText="1"/>
    </xf>
    <xf numFmtId="0" fontId="12" fillId="0" borderId="7" xfId="12" applyFont="1" applyBorder="1" applyAlignment="1">
      <alignment horizontal="center" vertical="center" wrapText="1"/>
    </xf>
    <xf numFmtId="0" fontId="12" fillId="0" borderId="8" xfId="12" applyFont="1" applyBorder="1" applyAlignment="1">
      <alignment horizontal="center" vertical="center" wrapText="1"/>
    </xf>
    <xf numFmtId="0" fontId="6" fillId="0" borderId="9" xfId="12" applyFont="1" applyBorder="1" applyAlignment="1">
      <alignment horizontal="left" vertical="center"/>
    </xf>
    <xf numFmtId="0" fontId="10" fillId="0" borderId="10" xfId="12" applyFont="1" applyBorder="1" applyAlignment="1">
      <alignment horizontal="left" vertical="center"/>
    </xf>
    <xf numFmtId="165" fontId="14" fillId="0" borderId="0" xfId="12" applyNumberFormat="1" applyFont="1" applyAlignment="1">
      <alignment horizontal="center" vertical="center" wrapText="1"/>
    </xf>
    <xf numFmtId="0" fontId="6" fillId="0" borderId="0" xfId="12" applyFont="1" applyAlignment="1">
      <alignment horizontal="center" vertical="center"/>
    </xf>
    <xf numFmtId="0" fontId="10" fillId="0" borderId="11" xfId="12" applyFont="1" applyBorder="1" applyAlignment="1">
      <alignment vertical="center" wrapText="1"/>
    </xf>
    <xf numFmtId="0" fontId="14" fillId="0" borderId="0" xfId="12" applyFont="1" applyAlignment="1">
      <alignment horizontal="center" vertical="center" wrapText="1"/>
    </xf>
    <xf numFmtId="0" fontId="6" fillId="0" borderId="0" xfId="12" applyFont="1" applyAlignment="1">
      <alignment vertical="center"/>
    </xf>
    <xf numFmtId="0" fontId="10" fillId="0" borderId="12" xfId="12" applyFont="1" applyBorder="1" applyAlignment="1">
      <alignment horizontal="left" vertical="center"/>
    </xf>
    <xf numFmtId="0" fontId="14" fillId="0" borderId="12" xfId="12" applyFont="1" applyBorder="1" applyAlignment="1">
      <alignment horizontal="center" vertical="center" wrapText="1"/>
    </xf>
    <xf numFmtId="0" fontId="14" fillId="0" borderId="3" xfId="12" applyFont="1" applyBorder="1" applyAlignment="1">
      <alignment horizontal="center" vertical="center" wrapText="1"/>
    </xf>
    <xf numFmtId="0" fontId="11" fillId="0" borderId="13" xfId="8" applyFont="1" applyBorder="1" applyAlignment="1">
      <alignment horizontal="left" vertical="center"/>
    </xf>
    <xf numFmtId="0" fontId="11" fillId="0" borderId="14" xfId="8" applyFont="1" applyBorder="1" applyAlignment="1">
      <alignment horizontal="left" vertical="center"/>
    </xf>
    <xf numFmtId="0" fontId="11" fillId="0" borderId="15" xfId="8" applyFont="1" applyBorder="1" applyAlignment="1">
      <alignment horizontal="left" vertical="center"/>
    </xf>
    <xf numFmtId="0" fontId="11" fillId="0" borderId="16" xfId="8" applyFont="1" applyBorder="1" applyAlignment="1">
      <alignment horizontal="left" vertical="center"/>
    </xf>
    <xf numFmtId="0" fontId="18" fillId="0" borderId="15" xfId="8" applyFont="1" applyBorder="1" applyAlignment="1">
      <alignment horizontal="left" vertical="center"/>
    </xf>
    <xf numFmtId="0" fontId="18" fillId="0" borderId="14" xfId="8" applyFont="1" applyBorder="1" applyAlignment="1">
      <alignment horizontal="left" vertical="center" wrapText="1"/>
    </xf>
    <xf numFmtId="0" fontId="10" fillId="0" borderId="0" xfId="12" applyFont="1"/>
    <xf numFmtId="0" fontId="18" fillId="0" borderId="14" xfId="8" applyFont="1" applyBorder="1" applyAlignment="1">
      <alignment horizontal="left" vertical="center"/>
    </xf>
    <xf numFmtId="0" fontId="11" fillId="0" borderId="14" xfId="8" applyFont="1" applyBorder="1" applyAlignment="1">
      <alignment horizontal="left" vertical="center" wrapText="1"/>
    </xf>
    <xf numFmtId="0" fontId="18" fillId="0" borderId="17" xfId="8" applyFont="1" applyBorder="1" applyAlignment="1">
      <alignment horizontal="left" vertical="center"/>
    </xf>
    <xf numFmtId="0" fontId="6" fillId="0" borderId="18" xfId="12" applyFont="1" applyBorder="1" applyAlignment="1">
      <alignment horizontal="left" vertical="center" wrapText="1"/>
    </xf>
    <xf numFmtId="0" fontId="11" fillId="0" borderId="0" xfId="12" applyFont="1"/>
    <xf numFmtId="0" fontId="10" fillId="0" borderId="0" xfId="12" applyFont="1" applyAlignment="1">
      <alignment horizontal="left" vertical="center" wrapText="1"/>
    </xf>
    <xf numFmtId="0" fontId="18" fillId="0" borderId="14" xfId="8" applyFont="1" applyBorder="1" applyAlignment="1">
      <alignment horizontal="left" vertical="top" wrapText="1"/>
    </xf>
    <xf numFmtId="0" fontId="11" fillId="0" borderId="17" xfId="8" applyFont="1" applyBorder="1" applyAlignment="1">
      <alignment horizontal="left" vertical="center"/>
    </xf>
    <xf numFmtId="0" fontId="6" fillId="0" borderId="0" xfId="12" applyFont="1" applyAlignment="1">
      <alignment horizontal="left" vertical="center" wrapText="1"/>
    </xf>
    <xf numFmtId="4" fontId="15" fillId="0" borderId="0" xfId="12" applyNumberFormat="1" applyFont="1" applyAlignment="1">
      <alignment horizontal="right"/>
    </xf>
    <xf numFmtId="4" fontId="15" fillId="0" borderId="19" xfId="12" applyNumberFormat="1" applyFont="1" applyBorder="1" applyAlignment="1">
      <alignment horizontal="right"/>
    </xf>
    <xf numFmtId="0" fontId="6" fillId="0" borderId="20" xfId="12" applyFont="1" applyBorder="1" applyAlignment="1">
      <alignment horizontal="left" vertical="center"/>
    </xf>
    <xf numFmtId="0" fontId="10" fillId="0" borderId="17" xfId="12" applyFont="1" applyBorder="1" applyAlignment="1">
      <alignment horizontal="right" vertical="center"/>
    </xf>
    <xf numFmtId="0" fontId="6" fillId="0" borderId="21" xfId="12" applyFont="1" applyBorder="1" applyAlignment="1">
      <alignment horizontal="left" vertical="center"/>
    </xf>
    <xf numFmtId="3" fontId="14" fillId="0" borderId="1" xfId="12" applyNumberFormat="1" applyFont="1" applyBorder="1" applyAlignment="1" applyProtection="1">
      <alignment horizontal="right" vertical="center" wrapText="1"/>
      <protection locked="0"/>
    </xf>
    <xf numFmtId="3" fontId="14" fillId="0" borderId="4" xfId="12" applyNumberFormat="1" applyFont="1" applyBorder="1" applyAlignment="1" applyProtection="1">
      <alignment horizontal="right" vertical="center" wrapText="1"/>
      <protection locked="0"/>
    </xf>
    <xf numFmtId="3" fontId="16" fillId="0" borderId="22" xfId="12" applyNumberFormat="1" applyFont="1" applyBorder="1" applyAlignment="1">
      <alignment horizontal="right" wrapText="1"/>
    </xf>
    <xf numFmtId="3" fontId="16" fillId="0" borderId="23" xfId="12" applyNumberFormat="1" applyFont="1" applyBorder="1" applyAlignment="1">
      <alignment horizontal="right" wrapText="1"/>
    </xf>
    <xf numFmtId="3" fontId="16" fillId="0" borderId="24" xfId="12" applyNumberFormat="1" applyFont="1" applyBorder="1" applyAlignment="1">
      <alignment horizontal="right" wrapText="1"/>
    </xf>
    <xf numFmtId="3" fontId="16" fillId="0" borderId="25" xfId="12" applyNumberFormat="1" applyFont="1" applyBorder="1" applyAlignment="1">
      <alignment horizontal="right" wrapText="1"/>
    </xf>
    <xf numFmtId="3" fontId="16" fillId="0" borderId="26" xfId="12" applyNumberFormat="1" applyFont="1" applyBorder="1" applyAlignment="1">
      <alignment horizontal="right" wrapText="1"/>
    </xf>
    <xf numFmtId="3" fontId="16" fillId="0" borderId="27" xfId="12" applyNumberFormat="1" applyFont="1" applyBorder="1" applyAlignment="1">
      <alignment horizontal="right" wrapText="1"/>
    </xf>
    <xf numFmtId="3" fontId="16" fillId="0" borderId="28" xfId="12" applyNumberFormat="1" applyFont="1" applyBorder="1" applyAlignment="1">
      <alignment horizontal="right" wrapText="1"/>
    </xf>
    <xf numFmtId="3" fontId="16" fillId="0" borderId="25" xfId="12" applyNumberFormat="1" applyFont="1" applyBorder="1" applyAlignment="1" applyProtection="1">
      <alignment horizontal="right" wrapText="1"/>
      <protection locked="0"/>
    </xf>
    <xf numFmtId="3" fontId="16" fillId="0" borderId="26" xfId="12" applyNumberFormat="1" applyFont="1" applyBorder="1" applyAlignment="1" applyProtection="1">
      <alignment horizontal="right" wrapText="1"/>
      <protection locked="0"/>
    </xf>
    <xf numFmtId="3" fontId="16" fillId="0" borderId="27" xfId="12" applyNumberFormat="1" applyFont="1" applyBorder="1" applyAlignment="1" applyProtection="1">
      <alignment horizontal="right" wrapText="1"/>
      <protection locked="0"/>
    </xf>
    <xf numFmtId="3" fontId="16" fillId="0" borderId="28" xfId="12" applyNumberFormat="1" applyFont="1" applyBorder="1" applyAlignment="1" applyProtection="1">
      <alignment horizontal="right" wrapText="1"/>
      <protection locked="0"/>
    </xf>
    <xf numFmtId="3" fontId="19" fillId="0" borderId="25" xfId="12" applyNumberFormat="1" applyFont="1" applyBorder="1" applyAlignment="1">
      <alignment horizontal="right" wrapText="1"/>
    </xf>
    <xf numFmtId="3" fontId="19" fillId="0" borderId="27" xfId="12" applyNumberFormat="1" applyFont="1" applyBorder="1" applyAlignment="1">
      <alignment horizontal="right" wrapText="1"/>
    </xf>
    <xf numFmtId="3" fontId="19" fillId="0" borderId="28" xfId="12" applyNumberFormat="1" applyFont="1" applyBorder="1" applyAlignment="1">
      <alignment horizontal="right" wrapText="1"/>
    </xf>
    <xf numFmtId="3" fontId="20" fillId="0" borderId="25" xfId="12" applyNumberFormat="1" applyFont="1" applyBorder="1" applyAlignment="1" applyProtection="1">
      <alignment horizontal="right" wrapText="1"/>
      <protection locked="0"/>
    </xf>
    <xf numFmtId="3" fontId="20" fillId="0" borderId="26" xfId="12" applyNumberFormat="1" applyFont="1" applyBorder="1" applyAlignment="1" applyProtection="1">
      <alignment horizontal="right" wrapText="1"/>
      <protection locked="0"/>
    </xf>
    <xf numFmtId="3" fontId="20" fillId="0" borderId="27" xfId="12" applyNumberFormat="1" applyFont="1" applyBorder="1" applyAlignment="1" applyProtection="1">
      <alignment horizontal="right" wrapText="1"/>
      <protection locked="0"/>
    </xf>
    <xf numFmtId="3" fontId="20" fillId="0" borderId="29" xfId="12" applyNumberFormat="1" applyFont="1" applyBorder="1" applyAlignment="1" applyProtection="1">
      <alignment horizontal="right" wrapText="1"/>
      <protection locked="0"/>
    </xf>
    <xf numFmtId="3" fontId="20" fillId="0" borderId="28" xfId="12" applyNumberFormat="1" applyFont="1" applyBorder="1" applyAlignment="1" applyProtection="1">
      <alignment horizontal="right" wrapText="1"/>
      <protection locked="0"/>
    </xf>
    <xf numFmtId="3" fontId="16" fillId="0" borderId="25" xfId="12" applyNumberFormat="1" applyFont="1" applyBorder="1" applyAlignment="1" applyProtection="1">
      <alignment horizontal="right"/>
      <protection locked="0"/>
    </xf>
    <xf numFmtId="3" fontId="16" fillId="0" borderId="26" xfId="12" applyNumberFormat="1" applyFont="1" applyBorder="1" applyAlignment="1" applyProtection="1">
      <alignment horizontal="right"/>
      <protection locked="0"/>
    </xf>
    <xf numFmtId="3" fontId="16" fillId="0" borderId="27" xfId="12" applyNumberFormat="1" applyFont="1" applyBorder="1" applyAlignment="1" applyProtection="1">
      <alignment horizontal="right"/>
      <protection locked="0"/>
    </xf>
    <xf numFmtId="3" fontId="16" fillId="0" borderId="29" xfId="12" applyNumberFormat="1" applyFont="1" applyBorder="1" applyAlignment="1" applyProtection="1">
      <alignment horizontal="right"/>
      <protection locked="0"/>
    </xf>
    <xf numFmtId="3" fontId="16" fillId="0" borderId="28" xfId="12" applyNumberFormat="1" applyFont="1" applyBorder="1" applyAlignment="1" applyProtection="1">
      <alignment horizontal="right"/>
      <protection locked="0"/>
    </xf>
    <xf numFmtId="3" fontId="16" fillId="0" borderId="30" xfId="12" applyNumberFormat="1" applyFont="1" applyBorder="1" applyAlignment="1" applyProtection="1">
      <alignment horizontal="right"/>
      <protection locked="0"/>
    </xf>
    <xf numFmtId="3" fontId="16" fillId="0" borderId="31" xfId="12" applyNumberFormat="1" applyFont="1" applyBorder="1" applyAlignment="1" applyProtection="1">
      <alignment horizontal="right"/>
      <protection locked="0"/>
    </xf>
    <xf numFmtId="3" fontId="16" fillId="0" borderId="32" xfId="12" applyNumberFormat="1" applyFont="1" applyBorder="1" applyAlignment="1" applyProtection="1">
      <alignment horizontal="right"/>
      <protection locked="0"/>
    </xf>
    <xf numFmtId="3" fontId="16" fillId="0" borderId="33" xfId="12" applyNumberFormat="1" applyFont="1" applyBorder="1" applyAlignment="1" applyProtection="1">
      <alignment horizontal="right"/>
      <protection locked="0"/>
    </xf>
    <xf numFmtId="3" fontId="16" fillId="0" borderId="34" xfId="12" applyNumberFormat="1" applyFont="1" applyBorder="1" applyAlignment="1" applyProtection="1">
      <alignment horizontal="right"/>
      <protection locked="0"/>
    </xf>
    <xf numFmtId="3" fontId="20" fillId="0" borderId="35" xfId="12" applyNumberFormat="1" applyFont="1" applyBorder="1" applyAlignment="1" applyProtection="1">
      <alignment horizontal="right" wrapText="1"/>
      <protection locked="0"/>
    </xf>
    <xf numFmtId="3" fontId="20" fillId="0" borderId="36" xfId="12" applyNumberFormat="1" applyFont="1" applyBorder="1" applyAlignment="1" applyProtection="1">
      <alignment horizontal="right" wrapText="1"/>
      <protection locked="0"/>
    </xf>
    <xf numFmtId="3" fontId="16" fillId="0" borderId="37" xfId="12" applyNumberFormat="1" applyFont="1" applyBorder="1" applyAlignment="1" applyProtection="1">
      <alignment horizontal="right"/>
      <protection locked="0"/>
    </xf>
    <xf numFmtId="3" fontId="16" fillId="0" borderId="38" xfId="12" applyNumberFormat="1" applyFont="1" applyBorder="1" applyAlignment="1" applyProtection="1">
      <alignment horizontal="right"/>
      <protection locked="0"/>
    </xf>
    <xf numFmtId="3" fontId="19" fillId="0" borderId="39" xfId="12" applyNumberFormat="1" applyFont="1" applyBorder="1" applyAlignment="1">
      <alignment horizontal="right"/>
    </xf>
    <xf numFmtId="3" fontId="19" fillId="0" borderId="40" xfId="12" applyNumberFormat="1" applyFont="1" applyBorder="1" applyAlignment="1">
      <alignment horizontal="right"/>
    </xf>
    <xf numFmtId="3" fontId="19" fillId="0" borderId="41" xfId="12" applyNumberFormat="1" applyFont="1" applyBorder="1" applyAlignment="1">
      <alignment horizontal="right"/>
    </xf>
    <xf numFmtId="3" fontId="18" fillId="0" borderId="2" xfId="12" applyNumberFormat="1" applyFont="1" applyBorder="1" applyProtection="1">
      <protection locked="0"/>
    </xf>
    <xf numFmtId="3" fontId="18" fillId="0" borderId="40" xfId="12" applyNumberFormat="1" applyFont="1" applyBorder="1" applyAlignment="1">
      <alignment horizontal="right"/>
    </xf>
    <xf numFmtId="3" fontId="18" fillId="0" borderId="4" xfId="12" applyNumberFormat="1" applyFont="1" applyBorder="1" applyProtection="1">
      <protection locked="0"/>
    </xf>
    <xf numFmtId="3" fontId="16" fillId="0" borderId="42" xfId="12" applyNumberFormat="1" applyFont="1" applyBorder="1" applyAlignment="1" applyProtection="1">
      <alignment horizontal="right"/>
      <protection locked="0"/>
    </xf>
    <xf numFmtId="3" fontId="16" fillId="0" borderId="43" xfId="12" applyNumberFormat="1" applyFont="1" applyBorder="1" applyAlignment="1" applyProtection="1">
      <alignment horizontal="right"/>
      <protection locked="0"/>
    </xf>
    <xf numFmtId="3" fontId="16" fillId="0" borderId="44" xfId="12" applyNumberFormat="1" applyFont="1" applyBorder="1" applyAlignment="1" applyProtection="1">
      <alignment horizontal="right"/>
      <protection locked="0"/>
    </xf>
    <xf numFmtId="3" fontId="16" fillId="0" borderId="45" xfId="12" applyNumberFormat="1" applyFont="1" applyBorder="1" applyAlignment="1" applyProtection="1">
      <alignment horizontal="right"/>
      <protection locked="0"/>
    </xf>
    <xf numFmtId="3" fontId="16" fillId="0" borderId="46" xfId="12" applyNumberFormat="1" applyFont="1" applyBorder="1" applyAlignment="1" applyProtection="1">
      <alignment horizontal="right"/>
      <protection locked="0"/>
    </xf>
    <xf numFmtId="3" fontId="16" fillId="0" borderId="47" xfId="12" applyNumberFormat="1" applyFont="1" applyBorder="1" applyAlignment="1" applyProtection="1">
      <alignment horizontal="right"/>
      <protection locked="0"/>
    </xf>
    <xf numFmtId="3" fontId="16" fillId="0" borderId="45" xfId="12" applyNumberFormat="1" applyFont="1" applyBorder="1" applyProtection="1">
      <protection locked="0"/>
    </xf>
    <xf numFmtId="3" fontId="16" fillId="0" borderId="46" xfId="12" applyNumberFormat="1" applyFont="1" applyBorder="1" applyProtection="1">
      <protection locked="0"/>
    </xf>
    <xf numFmtId="3" fontId="16" fillId="0" borderId="47" xfId="12" applyNumberFormat="1" applyFont="1" applyBorder="1" applyProtection="1">
      <protection locked="0"/>
    </xf>
    <xf numFmtId="3" fontId="19" fillId="0" borderId="48" xfId="12" applyNumberFormat="1" applyFont="1" applyBorder="1" applyAlignment="1">
      <alignment horizontal="right" wrapText="1"/>
    </xf>
    <xf numFmtId="3" fontId="19" fillId="0" borderId="49" xfId="12" applyNumberFormat="1" applyFont="1" applyBorder="1" applyAlignment="1">
      <alignment horizontal="right" wrapText="1"/>
    </xf>
    <xf numFmtId="3" fontId="19" fillId="0" borderId="50" xfId="12" applyNumberFormat="1" applyFont="1" applyBorder="1" applyAlignment="1">
      <alignment horizontal="right" wrapText="1"/>
    </xf>
    <xf numFmtId="3" fontId="16" fillId="0" borderId="48" xfId="12" applyNumberFormat="1" applyFont="1" applyBorder="1" applyAlignment="1" applyProtection="1">
      <alignment horizontal="right" wrapText="1"/>
      <protection locked="0"/>
    </xf>
    <xf numFmtId="3" fontId="16" fillId="0" borderId="49" xfId="12" applyNumberFormat="1" applyFont="1" applyBorder="1" applyAlignment="1" applyProtection="1">
      <alignment horizontal="right" wrapText="1"/>
      <protection locked="0"/>
    </xf>
    <xf numFmtId="3" fontId="6" fillId="0" borderId="45" xfId="12" applyNumberFormat="1" applyFont="1" applyBorder="1" applyProtection="1">
      <protection locked="0"/>
    </xf>
    <xf numFmtId="3" fontId="6" fillId="0" borderId="46" xfId="12" applyNumberFormat="1" applyFont="1" applyBorder="1" applyProtection="1">
      <protection locked="0"/>
    </xf>
    <xf numFmtId="3" fontId="6" fillId="0" borderId="47" xfId="12" applyNumberFormat="1" applyFont="1" applyBorder="1" applyProtection="1">
      <protection locked="0"/>
    </xf>
    <xf numFmtId="3" fontId="16" fillId="0" borderId="51" xfId="12" applyNumberFormat="1" applyFont="1" applyBorder="1" applyAlignment="1" applyProtection="1">
      <alignment horizontal="right"/>
      <protection locked="0"/>
    </xf>
    <xf numFmtId="3" fontId="16" fillId="0" borderId="52" xfId="12" applyNumberFormat="1" applyFont="1" applyBorder="1" applyAlignment="1" applyProtection="1">
      <alignment horizontal="right"/>
      <protection locked="0"/>
    </xf>
    <xf numFmtId="3" fontId="16" fillId="0" borderId="53" xfId="12" applyNumberFormat="1" applyFont="1" applyBorder="1" applyAlignment="1" applyProtection="1">
      <alignment horizontal="right"/>
      <protection locked="0"/>
    </xf>
    <xf numFmtId="3" fontId="19" fillId="0" borderId="52" xfId="12" applyNumberFormat="1" applyFont="1" applyBorder="1" applyAlignment="1">
      <alignment horizontal="right"/>
    </xf>
    <xf numFmtId="3" fontId="19" fillId="0" borderId="53" xfId="12" applyNumberFormat="1" applyFont="1" applyBorder="1" applyAlignment="1">
      <alignment horizontal="right"/>
    </xf>
    <xf numFmtId="3" fontId="19" fillId="0" borderId="51" xfId="12" applyNumberFormat="1" applyFont="1" applyBorder="1" applyAlignment="1">
      <alignment horizontal="right"/>
    </xf>
    <xf numFmtId="3" fontId="19" fillId="0" borderId="51" xfId="12" applyNumberFormat="1" applyFont="1" applyBorder="1" applyAlignment="1" applyProtection="1">
      <alignment horizontal="right"/>
      <protection locked="0"/>
    </xf>
    <xf numFmtId="3" fontId="19" fillId="0" borderId="52" xfId="12" applyNumberFormat="1" applyFont="1" applyBorder="1" applyAlignment="1" applyProtection="1">
      <alignment horizontal="right"/>
      <protection locked="0"/>
    </xf>
    <xf numFmtId="3" fontId="19" fillId="0" borderId="53" xfId="12" applyNumberFormat="1" applyFont="1" applyBorder="1" applyAlignment="1" applyProtection="1">
      <alignment horizontal="right"/>
      <protection locked="0"/>
    </xf>
    <xf numFmtId="3" fontId="21" fillId="0" borderId="54" xfId="12" applyNumberFormat="1" applyFont="1" applyBorder="1" applyAlignment="1">
      <alignment horizontal="right"/>
    </xf>
    <xf numFmtId="3" fontId="21" fillId="0" borderId="55" xfId="12" applyNumberFormat="1" applyFont="1" applyBorder="1" applyAlignment="1">
      <alignment horizontal="right"/>
    </xf>
    <xf numFmtId="3" fontId="21" fillId="0" borderId="56" xfId="12" applyNumberFormat="1" applyFont="1" applyBorder="1" applyAlignment="1">
      <alignment horizontal="right"/>
    </xf>
    <xf numFmtId="3" fontId="11" fillId="0" borderId="57" xfId="12" applyNumberFormat="1" applyFont="1" applyBorder="1" applyProtection="1">
      <protection locked="0"/>
    </xf>
    <xf numFmtId="3" fontId="11" fillId="0" borderId="58" xfId="12" applyNumberFormat="1" applyFont="1" applyBorder="1" applyProtection="1">
      <protection locked="0"/>
    </xf>
    <xf numFmtId="3" fontId="11" fillId="0" borderId="59" xfId="12" applyNumberFormat="1" applyFont="1" applyBorder="1" applyProtection="1">
      <protection locked="0"/>
    </xf>
    <xf numFmtId="3" fontId="19" fillId="0" borderId="13" xfId="12" applyNumberFormat="1" applyFont="1" applyBorder="1" applyAlignment="1">
      <alignment horizontal="right"/>
    </xf>
    <xf numFmtId="3" fontId="19" fillId="0" borderId="60" xfId="12" applyNumberFormat="1" applyFont="1" applyBorder="1" applyAlignment="1">
      <alignment horizontal="right"/>
    </xf>
    <xf numFmtId="3" fontId="19" fillId="0" borderId="61" xfId="12" applyNumberFormat="1" applyFont="1" applyBorder="1" applyAlignment="1">
      <alignment horizontal="right"/>
    </xf>
    <xf numFmtId="3" fontId="12" fillId="0" borderId="4" xfId="12" applyNumberFormat="1" applyFont="1" applyBorder="1" applyAlignment="1">
      <alignment horizontal="right" vertical="center" wrapText="1"/>
    </xf>
    <xf numFmtId="3" fontId="19" fillId="0" borderId="4" xfId="12" applyNumberFormat="1" applyFont="1" applyBorder="1" applyAlignment="1">
      <alignment horizontal="right"/>
    </xf>
    <xf numFmtId="3" fontId="12" fillId="0" borderId="2" xfId="12" applyNumberFormat="1" applyFont="1" applyBorder="1" applyAlignment="1">
      <alignment horizontal="right" vertical="center" wrapText="1"/>
    </xf>
    <xf numFmtId="0" fontId="10" fillId="0" borderId="3" xfId="12" applyFont="1" applyBorder="1" applyAlignment="1">
      <alignment horizontal="right" vertical="center" wrapText="1"/>
    </xf>
    <xf numFmtId="0" fontId="10" fillId="0" borderId="12" xfId="12" applyFont="1" applyBorder="1" applyAlignment="1">
      <alignment horizontal="right" vertical="center" wrapText="1"/>
    </xf>
    <xf numFmtId="0" fontId="9" fillId="0" borderId="62" xfId="12" applyFont="1" applyBorder="1" applyAlignment="1">
      <alignment horizontal="left" vertical="center" wrapText="1"/>
    </xf>
    <xf numFmtId="0" fontId="9" fillId="0" borderId="63" xfId="12" applyFont="1" applyBorder="1" applyAlignment="1">
      <alignment horizontal="left" vertical="center" wrapText="1"/>
    </xf>
    <xf numFmtId="0" fontId="10" fillId="0" borderId="64" xfId="12" applyFont="1" applyBorder="1" applyAlignment="1">
      <alignment horizontal="right" vertical="center" wrapText="1"/>
    </xf>
    <xf numFmtId="0" fontId="10" fillId="0" borderId="64" xfId="12" applyFont="1" applyBorder="1" applyAlignment="1">
      <alignment horizontal="right" vertical="center"/>
    </xf>
    <xf numFmtId="0" fontId="10" fillId="0" borderId="11" xfId="12" applyFont="1" applyBorder="1" applyAlignment="1">
      <alignment horizontal="right" vertical="center"/>
    </xf>
    <xf numFmtId="0" fontId="28" fillId="0" borderId="0" xfId="12" applyFont="1" applyAlignment="1">
      <alignment horizontal="left" vertical="center"/>
    </xf>
    <xf numFmtId="0" fontId="11" fillId="0" borderId="13" xfId="11" applyFont="1" applyBorder="1" applyAlignment="1">
      <alignment horizontal="left" vertical="center"/>
    </xf>
    <xf numFmtId="0" fontId="11" fillId="0" borderId="14" xfId="11" applyFont="1" applyBorder="1" applyAlignment="1">
      <alignment horizontal="left" vertical="center"/>
    </xf>
    <xf numFmtId="0" fontId="11" fillId="0" borderId="15" xfId="11" applyFont="1" applyBorder="1" applyAlignment="1">
      <alignment horizontal="left" vertical="center"/>
    </xf>
    <xf numFmtId="0" fontId="8" fillId="0" borderId="65" xfId="11" applyFont="1" applyBorder="1" applyAlignment="1">
      <alignment horizontal="left" vertical="center" wrapText="1"/>
    </xf>
    <xf numFmtId="0" fontId="8" fillId="0" borderId="16" xfId="11" applyFont="1" applyBorder="1" applyAlignment="1">
      <alignment horizontal="left" vertical="center" wrapText="1"/>
    </xf>
    <xf numFmtId="0" fontId="18" fillId="0" borderId="15" xfId="11" applyFont="1" applyBorder="1" applyAlignment="1">
      <alignment horizontal="left" vertical="center"/>
    </xf>
    <xf numFmtId="0" fontId="18" fillId="0" borderId="14" xfId="11" applyFont="1" applyBorder="1" applyAlignment="1">
      <alignment horizontal="left" vertical="center" wrapText="1"/>
    </xf>
    <xf numFmtId="0" fontId="18" fillId="0" borderId="14" xfId="11" applyFont="1" applyBorder="1" applyAlignment="1">
      <alignment horizontal="left" vertical="center"/>
    </xf>
    <xf numFmtId="0" fontId="11" fillId="0" borderId="14" xfId="11" applyFont="1" applyBorder="1" applyAlignment="1">
      <alignment horizontal="left" vertical="center" wrapText="1"/>
    </xf>
    <xf numFmtId="3" fontId="19" fillId="0" borderId="66" xfId="12" applyNumberFormat="1" applyFont="1" applyBorder="1" applyAlignment="1">
      <alignment horizontal="right" wrapText="1"/>
    </xf>
    <xf numFmtId="3" fontId="19" fillId="0" borderId="67" xfId="12" applyNumberFormat="1" applyFont="1" applyBorder="1" applyAlignment="1">
      <alignment horizontal="right" wrapText="1"/>
    </xf>
    <xf numFmtId="3" fontId="19" fillId="0" borderId="68" xfId="12" applyNumberFormat="1" applyFont="1" applyBorder="1" applyAlignment="1">
      <alignment horizontal="right" wrapText="1"/>
    </xf>
    <xf numFmtId="0" fontId="18" fillId="0" borderId="17" xfId="11" applyFont="1" applyBorder="1" applyAlignment="1">
      <alignment horizontal="left" vertical="center"/>
    </xf>
    <xf numFmtId="3" fontId="16" fillId="0" borderId="22" xfId="12" applyNumberFormat="1" applyFont="1" applyBorder="1" applyAlignment="1" applyProtection="1">
      <alignment horizontal="right"/>
      <protection locked="0"/>
    </xf>
    <xf numFmtId="3" fontId="16" fillId="0" borderId="23" xfId="12" applyNumberFormat="1" applyFont="1" applyBorder="1" applyAlignment="1" applyProtection="1">
      <alignment horizontal="right"/>
      <protection locked="0"/>
    </xf>
    <xf numFmtId="3" fontId="16" fillId="0" borderId="24" xfId="12" applyNumberFormat="1" applyFont="1" applyBorder="1" applyAlignment="1" applyProtection="1">
      <alignment horizontal="right"/>
      <protection locked="0"/>
    </xf>
    <xf numFmtId="0" fontId="8" fillId="0" borderId="14" xfId="11" applyFont="1" applyBorder="1" applyAlignment="1">
      <alignment horizontal="left" vertical="center" wrapText="1"/>
    </xf>
    <xf numFmtId="3" fontId="16" fillId="0" borderId="25" xfId="12" applyNumberFormat="1" applyFont="1" applyBorder="1" applyProtection="1">
      <protection locked="0"/>
    </xf>
    <xf numFmtId="3" fontId="16" fillId="0" borderId="27" xfId="12" applyNumberFormat="1" applyFont="1" applyBorder="1" applyProtection="1">
      <protection locked="0"/>
    </xf>
    <xf numFmtId="3" fontId="16" fillId="0" borderId="28" xfId="12" applyNumberFormat="1" applyFont="1" applyBorder="1" applyProtection="1">
      <protection locked="0"/>
    </xf>
    <xf numFmtId="3" fontId="27" fillId="0" borderId="28" xfId="12" applyNumberFormat="1" applyFont="1" applyBorder="1" applyAlignment="1" applyProtection="1">
      <alignment horizontal="right"/>
      <protection locked="0"/>
    </xf>
    <xf numFmtId="3" fontId="6" fillId="0" borderId="25" xfId="12" applyNumberFormat="1" applyFont="1" applyBorder="1" applyProtection="1">
      <protection locked="0"/>
    </xf>
    <xf numFmtId="3" fontId="6" fillId="0" borderId="27" xfId="12" applyNumberFormat="1" applyFont="1" applyBorder="1" applyProtection="1">
      <protection locked="0"/>
    </xf>
    <xf numFmtId="3" fontId="6" fillId="0" borderId="28" xfId="12" applyNumberFormat="1" applyFont="1" applyBorder="1" applyProtection="1">
      <protection locked="0"/>
    </xf>
    <xf numFmtId="3" fontId="19" fillId="0" borderId="27" xfId="12" applyNumberFormat="1" applyFont="1" applyBorder="1" applyAlignment="1">
      <alignment horizontal="right"/>
    </xf>
    <xf numFmtId="3" fontId="19" fillId="0" borderId="28" xfId="12" applyNumberFormat="1" applyFont="1" applyBorder="1" applyAlignment="1">
      <alignment horizontal="right"/>
    </xf>
    <xf numFmtId="3" fontId="19" fillId="0" borderId="25" xfId="12" applyNumberFormat="1" applyFont="1" applyBorder="1" applyAlignment="1">
      <alignment horizontal="right"/>
    </xf>
    <xf numFmtId="0" fontId="11" fillId="0" borderId="14" xfId="11" applyFont="1" applyBorder="1" applyAlignment="1">
      <alignment horizontal="left" vertical="top" wrapText="1"/>
    </xf>
    <xf numFmtId="0" fontId="8" fillId="0" borderId="65" xfId="11" applyFont="1" applyBorder="1" applyAlignment="1">
      <alignment horizontal="left" vertical="top" wrapText="1"/>
    </xf>
    <xf numFmtId="0" fontId="8" fillId="0" borderId="14" xfId="11" applyFont="1" applyBorder="1" applyAlignment="1">
      <alignment horizontal="left" vertical="top" wrapText="1"/>
    </xf>
    <xf numFmtId="0" fontId="18" fillId="0" borderId="14" xfId="11" applyFont="1" applyBorder="1" applyAlignment="1">
      <alignment horizontal="left" vertical="top" wrapText="1"/>
    </xf>
    <xf numFmtId="3" fontId="19" fillId="0" borderId="25" xfId="12" applyNumberFormat="1" applyFont="1" applyBorder="1" applyAlignment="1" applyProtection="1">
      <alignment horizontal="right"/>
      <protection locked="0"/>
    </xf>
    <xf numFmtId="3" fontId="19" fillId="0" borderId="27" xfId="12" applyNumberFormat="1" applyFont="1" applyBorder="1" applyAlignment="1" applyProtection="1">
      <alignment horizontal="right"/>
      <protection locked="0"/>
    </xf>
    <xf numFmtId="3" fontId="19" fillId="0" borderId="28" xfId="12" applyNumberFormat="1" applyFont="1" applyBorder="1" applyAlignment="1" applyProtection="1">
      <alignment horizontal="right"/>
      <protection locked="0"/>
    </xf>
    <xf numFmtId="3" fontId="21" fillId="0" borderId="25" xfId="12" applyNumberFormat="1" applyFont="1" applyBorder="1" applyAlignment="1">
      <alignment horizontal="right"/>
    </xf>
    <xf numFmtId="3" fontId="21" fillId="0" borderId="27" xfId="12" applyNumberFormat="1" applyFont="1" applyBorder="1" applyAlignment="1">
      <alignment horizontal="right"/>
    </xf>
    <xf numFmtId="3" fontId="21" fillId="0" borderId="28" xfId="12" applyNumberFormat="1" applyFont="1" applyBorder="1" applyAlignment="1">
      <alignment horizontal="right"/>
    </xf>
    <xf numFmtId="0" fontId="11" fillId="0" borderId="17" xfId="11" applyFont="1" applyBorder="1" applyAlignment="1">
      <alignment horizontal="left" vertical="center"/>
    </xf>
    <xf numFmtId="3" fontId="11" fillId="0" borderId="5" xfId="12" applyNumberFormat="1" applyFont="1" applyBorder="1" applyProtection="1">
      <protection locked="0"/>
    </xf>
    <xf numFmtId="3" fontId="11" fillId="0" borderId="6" xfId="12" applyNumberFormat="1" applyFont="1" applyBorder="1" applyProtection="1">
      <protection locked="0"/>
    </xf>
    <xf numFmtId="3" fontId="11" fillId="0" borderId="8" xfId="12" applyNumberFormat="1" applyFont="1" applyBorder="1" applyProtection="1">
      <protection locked="0"/>
    </xf>
    <xf numFmtId="0" fontId="11" fillId="0" borderId="65" xfId="11" applyFont="1" applyBorder="1" applyAlignment="1">
      <alignment horizontal="left" vertical="center"/>
    </xf>
    <xf numFmtId="0" fontId="8" fillId="0" borderId="82" xfId="11" applyFont="1" applyBorder="1" applyAlignment="1">
      <alignment horizontal="left" vertical="center" wrapText="1"/>
    </xf>
    <xf numFmtId="0" fontId="8" fillId="0" borderId="32" xfId="11" applyFont="1" applyBorder="1" applyAlignment="1">
      <alignment horizontal="left" vertical="center" wrapText="1"/>
    </xf>
    <xf numFmtId="0" fontId="8" fillId="0" borderId="27" xfId="11" applyFont="1" applyBorder="1" applyAlignment="1">
      <alignment horizontal="left" vertical="center" wrapText="1"/>
    </xf>
    <xf numFmtId="0" fontId="8" fillId="0" borderId="23" xfId="11" applyFont="1" applyBorder="1" applyAlignment="1">
      <alignment horizontal="left" vertical="center" wrapText="1"/>
    </xf>
    <xf numFmtId="0" fontId="8" fillId="0" borderId="83" xfId="11" applyFont="1" applyBorder="1" applyAlignment="1">
      <alignment horizontal="left" vertical="center" wrapText="1"/>
    </xf>
    <xf numFmtId="0" fontId="8" fillId="0" borderId="34" xfId="11" applyFont="1" applyBorder="1" applyAlignment="1">
      <alignment horizontal="left" vertical="center" wrapText="1"/>
    </xf>
    <xf numFmtId="0" fontId="8" fillId="0" borderId="28" xfId="11" applyFont="1" applyBorder="1" applyAlignment="1">
      <alignment horizontal="left" vertical="center" wrapText="1"/>
    </xf>
    <xf numFmtId="0" fontId="8" fillId="0" borderId="24" xfId="11" applyFont="1" applyBorder="1" applyAlignment="1">
      <alignment horizontal="left" vertical="center" wrapText="1"/>
    </xf>
    <xf numFmtId="3" fontId="16" fillId="0" borderId="84" xfId="12" applyNumberFormat="1" applyFont="1" applyBorder="1" applyAlignment="1">
      <alignment horizontal="right" wrapText="1"/>
    </xf>
    <xf numFmtId="3" fontId="16" fillId="0" borderId="82" xfId="12" applyNumberFormat="1" applyFont="1" applyBorder="1" applyAlignment="1">
      <alignment horizontal="right" wrapText="1"/>
    </xf>
    <xf numFmtId="3" fontId="20" fillId="0" borderId="82" xfId="12" applyNumberFormat="1" applyFont="1" applyBorder="1" applyAlignment="1">
      <alignment horizontal="right" wrapText="1"/>
    </xf>
    <xf numFmtId="3" fontId="20" fillId="0" borderId="83" xfId="12" applyNumberFormat="1" applyFont="1" applyBorder="1" applyAlignment="1">
      <alignment horizontal="right" wrapText="1"/>
    </xf>
    <xf numFmtId="0" fontId="8" fillId="0" borderId="85" xfId="11" applyFont="1" applyBorder="1" applyAlignment="1">
      <alignment horizontal="left" vertical="center" wrapText="1"/>
    </xf>
    <xf numFmtId="0" fontId="8" fillId="0" borderId="87" xfId="11" applyFont="1" applyBorder="1" applyAlignment="1">
      <alignment horizontal="left" vertical="center" wrapText="1"/>
    </xf>
    <xf numFmtId="0" fontId="8" fillId="0" borderId="86" xfId="11" applyFont="1" applyBorder="1" applyAlignment="1">
      <alignment horizontal="left" vertical="center" wrapText="1"/>
    </xf>
    <xf numFmtId="0" fontId="8" fillId="0" borderId="88" xfId="11" applyFont="1" applyBorder="1" applyAlignment="1">
      <alignment horizontal="left" vertical="center" wrapText="1"/>
    </xf>
    <xf numFmtId="3" fontId="16" fillId="0" borderId="89" xfId="12" applyNumberFormat="1" applyFont="1" applyBorder="1" applyAlignment="1">
      <alignment horizontal="right" wrapText="1"/>
    </xf>
    <xf numFmtId="3" fontId="20" fillId="0" borderId="87" xfId="12" applyNumberFormat="1" applyFont="1" applyBorder="1" applyAlignment="1">
      <alignment horizontal="right" wrapText="1"/>
    </xf>
    <xf numFmtId="3" fontId="16" fillId="0" borderId="87" xfId="12" applyNumberFormat="1" applyFont="1" applyBorder="1" applyAlignment="1">
      <alignment horizontal="right" wrapText="1"/>
    </xf>
    <xf numFmtId="3" fontId="20" fillId="0" borderId="88" xfId="12" applyNumberFormat="1" applyFont="1" applyBorder="1" applyAlignment="1">
      <alignment horizontal="right" wrapText="1"/>
    </xf>
    <xf numFmtId="0" fontId="8" fillId="0" borderId="90" xfId="11" applyFont="1" applyBorder="1" applyAlignment="1">
      <alignment horizontal="left" vertical="center" wrapText="1"/>
    </xf>
    <xf numFmtId="0" fontId="8" fillId="0" borderId="91" xfId="11" applyFont="1" applyBorder="1" applyAlignment="1">
      <alignment horizontal="left" vertical="center" wrapText="1"/>
    </xf>
    <xf numFmtId="3" fontId="16" fillId="0" borderId="92" xfId="12" applyNumberFormat="1" applyFont="1" applyBorder="1" applyAlignment="1">
      <alignment horizontal="right" wrapText="1"/>
    </xf>
    <xf numFmtId="3" fontId="20" fillId="0" borderId="90" xfId="12" applyNumberFormat="1" applyFont="1" applyBorder="1" applyAlignment="1">
      <alignment horizontal="right" wrapText="1"/>
    </xf>
    <xf numFmtId="3" fontId="16" fillId="0" borderId="90" xfId="12" applyNumberFormat="1" applyFont="1" applyBorder="1" applyAlignment="1">
      <alignment horizontal="right" wrapText="1"/>
    </xf>
    <xf numFmtId="3" fontId="20" fillId="0" borderId="91" xfId="12" applyNumberFormat="1" applyFont="1" applyBorder="1" applyAlignment="1">
      <alignment horizontal="right" wrapText="1"/>
    </xf>
    <xf numFmtId="3" fontId="16" fillId="0" borderId="84" xfId="12" applyNumberFormat="1" applyFont="1" applyBorder="1" applyAlignment="1" applyProtection="1">
      <alignment horizontal="right" wrapText="1"/>
      <protection locked="0"/>
    </xf>
    <xf numFmtId="3" fontId="16" fillId="0" borderId="89" xfId="12" applyNumberFormat="1" applyFont="1" applyBorder="1" applyAlignment="1" applyProtection="1">
      <alignment horizontal="right" wrapText="1"/>
      <protection locked="0"/>
    </xf>
    <xf numFmtId="3" fontId="16" fillId="0" borderId="82" xfId="12" applyNumberFormat="1" applyFont="1" applyBorder="1" applyAlignment="1" applyProtection="1">
      <alignment horizontal="right" wrapText="1"/>
      <protection locked="0"/>
    </xf>
    <xf numFmtId="3" fontId="16" fillId="0" borderId="87" xfId="12" applyNumberFormat="1" applyFont="1" applyBorder="1" applyAlignment="1" applyProtection="1">
      <alignment horizontal="right" wrapText="1"/>
      <protection locked="0"/>
    </xf>
    <xf numFmtId="3" fontId="20" fillId="0" borderId="82" xfId="12" applyNumberFormat="1" applyFont="1" applyBorder="1" applyAlignment="1" applyProtection="1">
      <alignment horizontal="right" wrapText="1"/>
      <protection locked="0"/>
    </xf>
    <xf numFmtId="3" fontId="20" fillId="0" borderId="83" xfId="12" applyNumberFormat="1" applyFont="1" applyBorder="1" applyAlignment="1" applyProtection="1">
      <alignment horizontal="right" wrapText="1"/>
      <protection locked="0"/>
    </xf>
    <xf numFmtId="3" fontId="20" fillId="0" borderId="87" xfId="12" applyNumberFormat="1" applyFont="1" applyBorder="1" applyAlignment="1" applyProtection="1">
      <alignment horizontal="right" wrapText="1"/>
      <protection locked="0"/>
    </xf>
    <xf numFmtId="3" fontId="20" fillId="0" borderId="88" xfId="12" applyNumberFormat="1" applyFont="1" applyBorder="1" applyAlignment="1" applyProtection="1">
      <alignment horizontal="right" wrapText="1"/>
      <protection locked="0"/>
    </xf>
    <xf numFmtId="3" fontId="20" fillId="0" borderId="84" xfId="12" applyNumberFormat="1" applyFont="1" applyBorder="1" applyAlignment="1" applyProtection="1">
      <alignment horizontal="right" wrapText="1"/>
      <protection locked="0"/>
    </xf>
    <xf numFmtId="3" fontId="20" fillId="0" borderId="89" xfId="12" applyNumberFormat="1" applyFont="1" applyBorder="1" applyAlignment="1" applyProtection="1">
      <alignment horizontal="right" wrapText="1"/>
      <protection locked="0"/>
    </xf>
    <xf numFmtId="3" fontId="20" fillId="0" borderId="92" xfId="12" applyNumberFormat="1" applyFont="1" applyBorder="1" applyAlignment="1" applyProtection="1">
      <alignment horizontal="right" wrapText="1"/>
      <protection locked="0"/>
    </xf>
    <xf numFmtId="3" fontId="20" fillId="0" borderId="90" xfId="12" applyNumberFormat="1" applyFont="1" applyBorder="1" applyAlignment="1" applyProtection="1">
      <alignment horizontal="right" wrapText="1"/>
      <protection locked="0"/>
    </xf>
    <xf numFmtId="3" fontId="20" fillId="0" borderId="91" xfId="12" applyNumberFormat="1" applyFont="1" applyBorder="1" applyAlignment="1" applyProtection="1">
      <alignment horizontal="right" wrapText="1"/>
      <protection locked="0"/>
    </xf>
    <xf numFmtId="0" fontId="11" fillId="0" borderId="65" xfId="11" applyFont="1" applyBorder="1" applyAlignment="1">
      <alignment horizontal="left" vertical="center" wrapText="1"/>
    </xf>
    <xf numFmtId="3" fontId="16" fillId="0" borderId="84" xfId="12" applyNumberFormat="1" applyFont="1" applyBorder="1" applyAlignment="1" applyProtection="1">
      <alignment horizontal="right"/>
      <protection locked="0"/>
    </xf>
    <xf numFmtId="3" fontId="16" fillId="0" borderId="89" xfId="12" applyNumberFormat="1" applyFont="1" applyBorder="1" applyAlignment="1" applyProtection="1">
      <alignment horizontal="right"/>
      <protection locked="0"/>
    </xf>
    <xf numFmtId="3" fontId="16" fillId="0" borderId="82" xfId="12" applyNumberFormat="1" applyFont="1" applyBorder="1" applyAlignment="1" applyProtection="1">
      <alignment horizontal="right"/>
      <protection locked="0"/>
    </xf>
    <xf numFmtId="3" fontId="16" fillId="0" borderId="87" xfId="12" applyNumberFormat="1" applyFont="1" applyBorder="1" applyAlignment="1" applyProtection="1">
      <alignment horizontal="right"/>
      <protection locked="0"/>
    </xf>
    <xf numFmtId="3" fontId="20" fillId="0" borderId="82" xfId="12" applyNumberFormat="1" applyFont="1" applyBorder="1" applyAlignment="1" applyProtection="1">
      <alignment horizontal="right"/>
      <protection locked="0"/>
    </xf>
    <xf numFmtId="3" fontId="20" fillId="0" borderId="83" xfId="12" applyNumberFormat="1" applyFont="1" applyBorder="1" applyAlignment="1" applyProtection="1">
      <alignment horizontal="right"/>
      <protection locked="0"/>
    </xf>
    <xf numFmtId="3" fontId="20" fillId="0" borderId="87" xfId="12" applyNumberFormat="1" applyFont="1" applyBorder="1" applyAlignment="1" applyProtection="1">
      <alignment horizontal="right"/>
      <protection locked="0"/>
    </xf>
    <xf numFmtId="3" fontId="20" fillId="0" borderId="88" xfId="12" applyNumberFormat="1" applyFont="1" applyBorder="1" applyAlignment="1" applyProtection="1">
      <alignment horizontal="right"/>
      <protection locked="0"/>
    </xf>
    <xf numFmtId="3" fontId="16" fillId="0" borderId="92" xfId="12" applyNumberFormat="1" applyFont="1" applyBorder="1" applyAlignment="1" applyProtection="1">
      <alignment horizontal="right"/>
      <protection locked="0"/>
    </xf>
    <xf numFmtId="3" fontId="20" fillId="0" borderId="90" xfId="12" applyNumberFormat="1" applyFont="1" applyBorder="1" applyAlignment="1" applyProtection="1">
      <alignment horizontal="right"/>
      <protection locked="0"/>
    </xf>
    <xf numFmtId="3" fontId="16" fillId="0" borderId="90" xfId="12" applyNumberFormat="1" applyFont="1" applyBorder="1" applyAlignment="1" applyProtection="1">
      <alignment horizontal="right"/>
      <protection locked="0"/>
    </xf>
    <xf numFmtId="3" fontId="20" fillId="0" borderId="91" xfId="12" applyNumberFormat="1" applyFont="1" applyBorder="1" applyAlignment="1" applyProtection="1">
      <alignment horizontal="right"/>
      <protection locked="0"/>
    </xf>
    <xf numFmtId="0" fontId="8" fillId="0" borderId="67" xfId="11" applyFont="1" applyBorder="1" applyAlignment="1">
      <alignment horizontal="left" vertical="center" wrapText="1"/>
    </xf>
    <xf numFmtId="0" fontId="8" fillId="0" borderId="68" xfId="11" applyFont="1" applyBorder="1" applyAlignment="1">
      <alignment horizontal="left" vertical="center" wrapText="1"/>
    </xf>
    <xf numFmtId="0" fontId="8" fillId="0" borderId="33" xfId="11" applyFont="1" applyBorder="1" applyAlignment="1">
      <alignment horizontal="left" vertical="center" wrapText="1"/>
    </xf>
    <xf numFmtId="0" fontId="8" fillId="0" borderId="93" xfId="11" applyFont="1" applyBorder="1" applyAlignment="1">
      <alignment horizontal="left" vertical="center" wrapText="1"/>
    </xf>
    <xf numFmtId="0" fontId="8" fillId="0" borderId="29" xfId="11" applyFont="1" applyBorder="1" applyAlignment="1">
      <alignment horizontal="left" vertical="center" wrapText="1"/>
    </xf>
    <xf numFmtId="3" fontId="16" fillId="0" borderId="84" xfId="12" applyNumberFormat="1" applyFont="1" applyBorder="1" applyProtection="1">
      <protection locked="0"/>
    </xf>
    <xf numFmtId="3" fontId="16" fillId="0" borderId="89" xfId="12" applyNumberFormat="1" applyFont="1" applyBorder="1" applyProtection="1">
      <protection locked="0"/>
    </xf>
    <xf numFmtId="3" fontId="16" fillId="0" borderId="82" xfId="12" applyNumberFormat="1" applyFont="1" applyBorder="1" applyProtection="1">
      <protection locked="0"/>
    </xf>
    <xf numFmtId="3" fontId="16" fillId="0" borderId="87" xfId="12" applyNumberFormat="1" applyFont="1" applyBorder="1" applyProtection="1">
      <protection locked="0"/>
    </xf>
    <xf numFmtId="3" fontId="20" fillId="0" borderId="82" xfId="12" applyNumberFormat="1" applyFont="1" applyBorder="1" applyProtection="1">
      <protection locked="0"/>
    </xf>
    <xf numFmtId="3" fontId="20" fillId="0" borderId="83" xfId="12" applyNumberFormat="1" applyFont="1" applyBorder="1" applyProtection="1">
      <protection locked="0"/>
    </xf>
    <xf numFmtId="3" fontId="20" fillId="0" borderId="87" xfId="12" applyNumberFormat="1" applyFont="1" applyBorder="1" applyProtection="1">
      <protection locked="0"/>
    </xf>
    <xf numFmtId="3" fontId="20" fillId="0" borderId="88" xfId="12" applyNumberFormat="1" applyFont="1" applyBorder="1" applyProtection="1">
      <protection locked="0"/>
    </xf>
    <xf numFmtId="3" fontId="16" fillId="0" borderId="92" xfId="12" applyNumberFormat="1" applyFont="1" applyBorder="1" applyProtection="1">
      <protection locked="0"/>
    </xf>
    <xf numFmtId="3" fontId="20" fillId="0" borderId="90" xfId="12" applyNumberFormat="1" applyFont="1" applyBorder="1" applyProtection="1">
      <protection locked="0"/>
    </xf>
    <xf numFmtId="3" fontId="16" fillId="0" borderId="90" xfId="12" applyNumberFormat="1" applyFont="1" applyBorder="1" applyProtection="1">
      <protection locked="0"/>
    </xf>
    <xf numFmtId="3" fontId="20" fillId="0" borderId="91" xfId="12" applyNumberFormat="1" applyFont="1" applyBorder="1" applyProtection="1">
      <protection locked="0"/>
    </xf>
    <xf numFmtId="0" fontId="8" fillId="0" borderId="76" xfId="11" applyFont="1" applyBorder="1" applyAlignment="1">
      <alignment horizontal="left" vertical="center" wrapText="1"/>
    </xf>
    <xf numFmtId="3" fontId="6" fillId="0" borderId="84" xfId="12" applyNumberFormat="1" applyFont="1" applyBorder="1" applyProtection="1">
      <protection locked="0"/>
    </xf>
    <xf numFmtId="3" fontId="6" fillId="0" borderId="89" xfId="12" applyNumberFormat="1" applyFont="1" applyBorder="1" applyProtection="1">
      <protection locked="0"/>
    </xf>
    <xf numFmtId="3" fontId="6" fillId="0" borderId="82" xfId="12" applyNumberFormat="1" applyFont="1" applyBorder="1" applyProtection="1">
      <protection locked="0"/>
    </xf>
    <xf numFmtId="3" fontId="6" fillId="0" borderId="87" xfId="12" applyNumberFormat="1" applyFont="1" applyBorder="1" applyProtection="1">
      <protection locked="0"/>
    </xf>
    <xf numFmtId="3" fontId="15" fillId="0" borderId="82" xfId="12" applyNumberFormat="1" applyFont="1" applyBorder="1" applyProtection="1">
      <protection locked="0"/>
    </xf>
    <xf numFmtId="3" fontId="15" fillId="0" borderId="83" xfId="12" applyNumberFormat="1" applyFont="1" applyBorder="1" applyProtection="1">
      <protection locked="0"/>
    </xf>
    <xf numFmtId="3" fontId="15" fillId="0" borderId="87" xfId="12" applyNumberFormat="1" applyFont="1" applyBorder="1" applyProtection="1">
      <protection locked="0"/>
    </xf>
    <xf numFmtId="3" fontId="15" fillId="0" borderId="88" xfId="12" applyNumberFormat="1" applyFont="1" applyBorder="1" applyProtection="1">
      <protection locked="0"/>
    </xf>
    <xf numFmtId="0" fontId="12" fillId="0" borderId="80" xfId="12" applyFont="1" applyBorder="1" applyAlignment="1">
      <alignment horizontal="center" vertical="center" wrapText="1"/>
    </xf>
    <xf numFmtId="0" fontId="12" fillId="0" borderId="81" xfId="12" applyFont="1" applyBorder="1" applyAlignment="1">
      <alignment horizontal="center" vertical="center" wrapText="1"/>
    </xf>
    <xf numFmtId="0" fontId="10" fillId="0" borderId="71" xfId="12" applyFont="1" applyBorder="1" applyAlignment="1">
      <alignment horizontal="center" vertical="center" wrapText="1"/>
    </xf>
    <xf numFmtId="0" fontId="0" fillId="0" borderId="20" xfId="12" applyFont="1" applyBorder="1" applyAlignment="1">
      <alignment vertical="center"/>
    </xf>
    <xf numFmtId="0" fontId="0" fillId="0" borderId="21" xfId="12" applyFont="1" applyBorder="1" applyAlignment="1">
      <alignment vertical="center"/>
    </xf>
    <xf numFmtId="0" fontId="5" fillId="0" borderId="0" xfId="12" applyFont="1" applyAlignment="1">
      <alignment horizontal="left" vertical="center" wrapText="1"/>
    </xf>
    <xf numFmtId="0" fontId="10" fillId="0" borderId="69" xfId="12" applyFont="1" applyBorder="1" applyAlignment="1">
      <alignment horizontal="center" vertical="center" wrapText="1"/>
    </xf>
    <xf numFmtId="0" fontId="10" fillId="0" borderId="70" xfId="12" applyFont="1" applyBorder="1" applyAlignment="1">
      <alignment horizontal="center" vertical="center" wrapText="1"/>
    </xf>
    <xf numFmtId="0" fontId="10" fillId="0" borderId="71" xfId="12" applyFont="1" applyBorder="1" applyAlignment="1">
      <alignment horizontal="center" vertical="center"/>
    </xf>
    <xf numFmtId="0" fontId="10" fillId="0" borderId="20" xfId="12" applyFont="1" applyBorder="1" applyAlignment="1">
      <alignment horizontal="center" vertical="center"/>
    </xf>
    <xf numFmtId="0" fontId="10" fillId="0" borderId="21" xfId="12" applyFont="1" applyBorder="1" applyAlignment="1">
      <alignment horizontal="center" vertical="center"/>
    </xf>
    <xf numFmtId="0" fontId="10" fillId="0" borderId="10" xfId="12" applyFont="1" applyBorder="1" applyAlignment="1">
      <alignment horizontal="right" vertical="center" wrapText="1"/>
    </xf>
    <xf numFmtId="0" fontId="10" fillId="0" borderId="72" xfId="12" applyFont="1" applyBorder="1" applyAlignment="1">
      <alignment horizontal="right" vertical="center" wrapText="1"/>
    </xf>
    <xf numFmtId="0" fontId="10" fillId="0" borderId="73" xfId="12" applyFont="1" applyBorder="1" applyAlignment="1">
      <alignment horizontal="center" vertical="center"/>
    </xf>
    <xf numFmtId="0" fontId="10" fillId="0" borderId="10" xfId="12" applyFont="1" applyBorder="1" applyAlignment="1">
      <alignment horizontal="center" vertical="center"/>
    </xf>
    <xf numFmtId="0" fontId="12" fillId="0" borderId="0" xfId="12" applyFont="1" applyAlignment="1">
      <alignment horizontal="center" vertical="center" wrapText="1"/>
    </xf>
    <xf numFmtId="0" fontId="12" fillId="0" borderId="74" xfId="12" applyFont="1" applyBorder="1" applyAlignment="1">
      <alignment horizontal="center" vertical="center" wrapText="1"/>
    </xf>
    <xf numFmtId="0" fontId="0" fillId="0" borderId="20" xfId="12" applyFont="1" applyBorder="1" applyAlignment="1">
      <alignment horizontal="center" vertical="center"/>
    </xf>
    <xf numFmtId="0" fontId="0" fillId="0" borderId="21" xfId="12" applyFont="1" applyBorder="1" applyAlignment="1">
      <alignment horizontal="center" vertical="center"/>
    </xf>
  </cellXfs>
  <cellStyles count="1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Migliaia" xfId="7" xr:uid="{00000000-0005-0000-0000-000007000000}"/>
    <cellStyle name="Normal" xfId="12" xr:uid="{00000000-0005-0000-0000-000000000000}"/>
    <cellStyle name="Normale" xfId="0" builtinId="0"/>
    <cellStyle name="Normale 2" xfId="6" xr:uid="{00000000-0005-0000-0000-000006000000}"/>
    <cellStyle name="Normale 2 2" xfId="9" xr:uid="{00000000-0005-0000-0000-000009000000}"/>
    <cellStyle name="Normale 3" xfId="8" xr:uid="{00000000-0005-0000-0000-000008000000}"/>
    <cellStyle name="Normale 3 2" xfId="10" xr:uid="{00000000-0005-0000-0000-00000A000000}"/>
    <cellStyle name="Normale 3 2 2" xfId="11" xr:uid="{00000000-0005-0000-0000-00000B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9"/>
  <sheetViews>
    <sheetView showGridLines="0" tabSelected="1" topLeftCell="A22" zoomScale="85" zoomScaleNormal="85" workbookViewId="0"/>
  </sheetViews>
  <sheetFormatPr defaultColWidth="12.5703125" defaultRowHeight="15" customHeight="1" x14ac:dyDescent="0.25"/>
  <cols>
    <col min="1" max="1" width="15.7109375" style="20" customWidth="1"/>
    <col min="2" max="2" width="65.85546875" style="20" customWidth="1"/>
    <col min="3" max="3" width="20.85546875" style="21" customWidth="1"/>
    <col min="4" max="4" width="22" style="21" customWidth="1"/>
    <col min="5" max="5" width="20.140625" style="21" customWidth="1"/>
    <col min="6" max="6" width="21.85546875" style="21" customWidth="1"/>
    <col min="7" max="7" width="19.85546875" style="21" customWidth="1"/>
    <col min="8" max="8" width="23" style="21" customWidth="1"/>
    <col min="9" max="9" width="21.7109375" style="21" customWidth="1"/>
    <col min="10" max="10" width="23.5703125" style="21" customWidth="1"/>
    <col min="11" max="11" width="12.5703125" style="21" customWidth="1"/>
    <col min="12" max="16384" width="12.5703125" style="21"/>
  </cols>
  <sheetData>
    <row r="1" spans="1:10" ht="53.45" customHeight="1" x14ac:dyDescent="0.25">
      <c r="B1" s="9" t="s">
        <v>146</v>
      </c>
      <c r="C1" s="9"/>
      <c r="D1" s="9"/>
      <c r="E1" s="9"/>
      <c r="F1" s="9"/>
      <c r="G1" s="9"/>
      <c r="H1" s="9"/>
      <c r="I1" s="9"/>
      <c r="J1" s="9"/>
    </row>
    <row r="2" spans="1:10" ht="16.5" customHeight="1" x14ac:dyDescent="0.25">
      <c r="B2" s="9"/>
      <c r="C2" s="9"/>
      <c r="D2" s="9"/>
      <c r="E2" s="9"/>
      <c r="F2" s="9"/>
      <c r="G2" s="9"/>
      <c r="H2" s="9"/>
      <c r="I2" s="9"/>
      <c r="J2" s="9"/>
    </row>
    <row r="3" spans="1:10" s="37" customFormat="1" ht="39.950000000000003" customHeight="1" x14ac:dyDescent="0.2">
      <c r="A3" s="10" t="s">
        <v>145</v>
      </c>
      <c r="B3" s="10"/>
      <c r="C3" s="10"/>
      <c r="D3" s="10"/>
      <c r="E3" s="10"/>
      <c r="F3" s="10"/>
      <c r="G3" s="10"/>
      <c r="H3" s="10"/>
      <c r="I3" s="10"/>
      <c r="J3" s="10"/>
    </row>
    <row r="4" spans="1:10" s="37" customFormat="1" ht="30" customHeight="1" x14ac:dyDescent="0.2">
      <c r="A4" s="10" t="s">
        <v>150</v>
      </c>
      <c r="B4" s="10"/>
      <c r="C4" s="10"/>
      <c r="D4" s="10"/>
      <c r="E4" s="10"/>
      <c r="F4" s="10"/>
      <c r="G4" s="10"/>
      <c r="H4" s="10"/>
      <c r="I4" s="10"/>
      <c r="J4" s="10"/>
    </row>
    <row r="5" spans="1:10" s="37" customFormat="1" ht="15" customHeight="1" x14ac:dyDescent="0.2">
      <c r="A5" s="274" t="s">
        <v>164</v>
      </c>
      <c r="B5" s="274"/>
      <c r="C5" s="274"/>
      <c r="D5" s="274"/>
      <c r="E5" s="274"/>
      <c r="F5" s="274"/>
      <c r="G5" s="274"/>
      <c r="H5" s="274"/>
      <c r="I5" s="274"/>
      <c r="J5" s="274"/>
    </row>
    <row r="6" spans="1:10" s="37" customFormat="1" ht="15" customHeight="1" x14ac:dyDescent="0.2">
      <c r="A6" s="10" t="s">
        <v>165</v>
      </c>
      <c r="B6" s="10"/>
      <c r="C6" s="10"/>
      <c r="D6" s="10"/>
      <c r="E6" s="10"/>
      <c r="F6" s="10"/>
      <c r="G6" s="10"/>
      <c r="H6" s="10"/>
      <c r="I6" s="10"/>
      <c r="J6" s="10"/>
    </row>
    <row r="7" spans="1:10" s="37" customFormat="1" ht="65.099999999999994" customHeight="1" x14ac:dyDescent="0.2">
      <c r="A7" s="10" t="s">
        <v>153</v>
      </c>
      <c r="B7" s="10"/>
      <c r="C7" s="10"/>
      <c r="D7" s="10"/>
      <c r="E7" s="10"/>
      <c r="F7" s="10"/>
      <c r="G7" s="10"/>
      <c r="H7" s="10"/>
      <c r="I7" s="10"/>
      <c r="J7" s="10"/>
    </row>
    <row r="8" spans="1:10" s="37" customFormat="1" ht="15" customHeight="1" x14ac:dyDescent="0.2">
      <c r="A8" s="10" t="s">
        <v>152</v>
      </c>
      <c r="B8" s="10"/>
      <c r="C8" s="10"/>
      <c r="D8" s="10"/>
      <c r="E8" s="10"/>
      <c r="F8" s="10"/>
      <c r="G8" s="10"/>
      <c r="H8" s="10"/>
      <c r="I8" s="10"/>
      <c r="J8" s="10"/>
    </row>
    <row r="9" spans="1:10" s="37" customFormat="1" ht="15" customHeight="1" x14ac:dyDescent="0.2">
      <c r="A9" s="274" t="s">
        <v>166</v>
      </c>
      <c r="B9" s="274"/>
      <c r="C9" s="274"/>
      <c r="D9" s="274"/>
      <c r="E9" s="274"/>
      <c r="F9" s="274"/>
      <c r="G9" s="274"/>
      <c r="H9" s="274"/>
      <c r="I9" s="274"/>
      <c r="J9" s="274"/>
    </row>
    <row r="10" spans="1:10" s="24" customFormat="1" ht="18.75" customHeight="1" x14ac:dyDescent="0.25">
      <c r="A10" s="22"/>
      <c r="B10" s="23"/>
      <c r="C10" s="23"/>
      <c r="D10" s="23"/>
      <c r="E10" s="23"/>
      <c r="F10" s="23"/>
      <c r="G10" s="23"/>
      <c r="H10" s="23"/>
      <c r="I10" s="23"/>
      <c r="J10" s="23"/>
    </row>
    <row r="11" spans="1:10" ht="15.6" customHeight="1" x14ac:dyDescent="0.25">
      <c r="A11" s="271" t="s">
        <v>130</v>
      </c>
      <c r="B11" s="282" t="s">
        <v>131</v>
      </c>
      <c r="C11" s="13" t="s">
        <v>3</v>
      </c>
      <c r="D11" s="12"/>
      <c r="E11" s="12"/>
      <c r="F11" s="12"/>
      <c r="G11" s="12"/>
      <c r="H11" s="12"/>
      <c r="I11" s="12"/>
      <c r="J11" s="11"/>
    </row>
    <row r="12" spans="1:10" ht="33" customHeight="1" x14ac:dyDescent="0.25">
      <c r="A12" s="272"/>
      <c r="B12" s="278"/>
      <c r="C12" s="284" t="s">
        <v>177</v>
      </c>
      <c r="D12" s="285"/>
      <c r="E12" s="8" t="s">
        <v>178</v>
      </c>
      <c r="F12" s="7"/>
      <c r="G12" s="6" t="s">
        <v>179</v>
      </c>
      <c r="H12" s="7"/>
      <c r="I12" s="6" t="s">
        <v>180</v>
      </c>
      <c r="J12" s="5"/>
    </row>
    <row r="13" spans="1:10" ht="37.5" customHeight="1" x14ac:dyDescent="0.25">
      <c r="A13" s="273"/>
      <c r="B13" s="283"/>
      <c r="C13" s="25" t="s">
        <v>143</v>
      </c>
      <c r="D13" s="26" t="s">
        <v>181</v>
      </c>
      <c r="E13" s="27" t="s">
        <v>143</v>
      </c>
      <c r="F13" s="28" t="s">
        <v>156</v>
      </c>
      <c r="G13" s="29" t="s">
        <v>143</v>
      </c>
      <c r="H13" s="28" t="s">
        <v>156</v>
      </c>
      <c r="I13" s="29" t="s">
        <v>143</v>
      </c>
      <c r="J13" s="30" t="s">
        <v>4</v>
      </c>
    </row>
    <row r="14" spans="1:10" s="34" customFormat="1" ht="19.5" customHeight="1" x14ac:dyDescent="0.2">
      <c r="A14" s="31"/>
      <c r="B14" s="32" t="s">
        <v>138</v>
      </c>
      <c r="C14" s="62">
        <v>940907.81</v>
      </c>
      <c r="D14" s="63">
        <v>764761.75</v>
      </c>
      <c r="E14" s="33"/>
      <c r="F14" s="33"/>
      <c r="G14" s="33"/>
      <c r="H14" s="33"/>
      <c r="I14" s="33"/>
      <c r="J14" s="33"/>
    </row>
    <row r="15" spans="1:10" s="37" customFormat="1" x14ac:dyDescent="0.2">
      <c r="A15" s="31"/>
      <c r="B15" s="35" t="s">
        <v>157</v>
      </c>
      <c r="C15" s="15"/>
      <c r="D15" s="63">
        <v>764761.75</v>
      </c>
      <c r="E15" s="36"/>
      <c r="F15" s="36"/>
      <c r="G15" s="36"/>
      <c r="H15" s="36"/>
      <c r="I15" s="36"/>
      <c r="J15" s="36"/>
    </row>
    <row r="16" spans="1:10" s="37" customFormat="1" x14ac:dyDescent="0.2">
      <c r="A16" s="31"/>
      <c r="B16" s="38"/>
      <c r="C16" s="39"/>
      <c r="D16" s="39"/>
      <c r="E16" s="40"/>
      <c r="F16" s="40"/>
      <c r="G16" s="40"/>
      <c r="H16" s="40"/>
      <c r="I16" s="40"/>
      <c r="J16" s="40"/>
    </row>
    <row r="17" spans="1:10" s="37" customFormat="1" x14ac:dyDescent="0.25">
      <c r="A17" s="41" t="s">
        <v>7</v>
      </c>
      <c r="B17" s="42" t="s">
        <v>6</v>
      </c>
      <c r="C17" s="64">
        <f t="shared" ref="C17:J17" si="0">+C18+C25+C26+C27</f>
        <v>136536.28</v>
      </c>
      <c r="D17" s="65">
        <f t="shared" si="0"/>
        <v>133404.69</v>
      </c>
      <c r="E17" s="65">
        <f t="shared" si="0"/>
        <v>362280.37</v>
      </c>
      <c r="F17" s="65">
        <f t="shared" si="0"/>
        <v>164326.82</v>
      </c>
      <c r="G17" s="65">
        <f t="shared" si="0"/>
        <v>479150.21999999991</v>
      </c>
      <c r="H17" s="65">
        <f t="shared" si="0"/>
        <v>195248.95</v>
      </c>
      <c r="I17" s="65">
        <f t="shared" si="0"/>
        <v>707344.28</v>
      </c>
      <c r="J17" s="66">
        <f t="shared" si="0"/>
        <v>226171.09</v>
      </c>
    </row>
    <row r="18" spans="1:10" x14ac:dyDescent="0.25">
      <c r="A18" s="43" t="s">
        <v>147</v>
      </c>
      <c r="B18" s="42" t="s">
        <v>148</v>
      </c>
      <c r="C18" s="67">
        <f t="shared" ref="C18:J18" si="1">SUM(C19:C24)</f>
        <v>136536.28</v>
      </c>
      <c r="D18" s="68">
        <f t="shared" si="1"/>
        <v>133404.69</v>
      </c>
      <c r="E18" s="69">
        <f t="shared" si="1"/>
        <v>362280.37</v>
      </c>
      <c r="F18" s="68">
        <f t="shared" si="1"/>
        <v>164326.82</v>
      </c>
      <c r="G18" s="69">
        <f t="shared" si="1"/>
        <v>479150.21999999991</v>
      </c>
      <c r="H18" s="69">
        <f t="shared" si="1"/>
        <v>195248.95</v>
      </c>
      <c r="I18" s="69">
        <f t="shared" si="1"/>
        <v>707344.28</v>
      </c>
      <c r="J18" s="70">
        <f t="shared" si="1"/>
        <v>226171.09</v>
      </c>
    </row>
    <row r="19" spans="1:10" x14ac:dyDescent="0.25">
      <c r="A19" s="43" t="s">
        <v>142</v>
      </c>
      <c r="B19" s="42" t="s">
        <v>154</v>
      </c>
      <c r="C19" s="71">
        <v>104955.25</v>
      </c>
      <c r="D19" s="72">
        <v>58634.68</v>
      </c>
      <c r="E19" s="73">
        <v>257650.49</v>
      </c>
      <c r="F19" s="73">
        <v>58634.68</v>
      </c>
      <c r="G19" s="73">
        <v>270601.65999999997</v>
      </c>
      <c r="H19" s="73">
        <v>58634.68</v>
      </c>
      <c r="I19" s="72">
        <v>397846.49</v>
      </c>
      <c r="J19" s="74">
        <v>58634.68</v>
      </c>
    </row>
    <row r="20" spans="1:10" x14ac:dyDescent="0.25">
      <c r="A20" s="43" t="s">
        <v>141</v>
      </c>
      <c r="B20" s="42" t="s">
        <v>140</v>
      </c>
      <c r="C20" s="71">
        <v>16842.96</v>
      </c>
      <c r="D20" s="72">
        <v>15172.13</v>
      </c>
      <c r="E20" s="73">
        <v>42972.76</v>
      </c>
      <c r="F20" s="73">
        <v>46094.26</v>
      </c>
      <c r="G20" s="73">
        <v>69868.36</v>
      </c>
      <c r="H20" s="73">
        <v>77016.39</v>
      </c>
      <c r="I20" s="72">
        <v>92538.98</v>
      </c>
      <c r="J20" s="74">
        <v>107938.53</v>
      </c>
    </row>
    <row r="21" spans="1:10" x14ac:dyDescent="0.25">
      <c r="A21" s="43" t="s">
        <v>139</v>
      </c>
      <c r="B21" s="42" t="s">
        <v>183</v>
      </c>
      <c r="C21" s="71">
        <v>14726.84</v>
      </c>
      <c r="D21" s="72">
        <v>59597.88</v>
      </c>
      <c r="E21" s="73">
        <v>61645.89</v>
      </c>
      <c r="F21" s="73">
        <v>59597.88</v>
      </c>
      <c r="G21" s="73">
        <v>138003.79</v>
      </c>
      <c r="H21" s="73">
        <v>59597.88</v>
      </c>
      <c r="I21" s="72">
        <v>216282.4</v>
      </c>
      <c r="J21" s="74">
        <v>59597.88</v>
      </c>
    </row>
    <row r="22" spans="1:10" x14ac:dyDescent="0.25">
      <c r="A22" s="43" t="s">
        <v>184</v>
      </c>
      <c r="B22" s="42" t="s">
        <v>185</v>
      </c>
      <c r="C22" s="71">
        <v>11.23</v>
      </c>
      <c r="D22" s="72"/>
      <c r="E22" s="73">
        <v>11.23</v>
      </c>
      <c r="F22" s="73"/>
      <c r="G22" s="73">
        <v>676.41</v>
      </c>
      <c r="H22" s="73"/>
      <c r="I22" s="72">
        <v>676.41</v>
      </c>
      <c r="J22" s="74"/>
    </row>
    <row r="23" spans="1:10" x14ac:dyDescent="0.25">
      <c r="A23" s="43" t="s">
        <v>186</v>
      </c>
      <c r="B23" s="42" t="s">
        <v>187</v>
      </c>
      <c r="C23" s="71"/>
      <c r="D23" s="72"/>
      <c r="E23" s="73"/>
      <c r="F23" s="73"/>
      <c r="G23" s="73"/>
      <c r="H23" s="73"/>
      <c r="I23" s="72"/>
      <c r="J23" s="74"/>
    </row>
    <row r="24" spans="1:10" x14ac:dyDescent="0.25">
      <c r="A24" s="43"/>
      <c r="B24" s="42"/>
      <c r="C24" s="71"/>
      <c r="D24" s="73"/>
      <c r="E24" s="73"/>
      <c r="F24" s="73"/>
      <c r="G24" s="73"/>
      <c r="H24" s="73"/>
      <c r="I24" s="73"/>
      <c r="J24" s="74"/>
    </row>
    <row r="25" spans="1:10" x14ac:dyDescent="0.25">
      <c r="A25" s="43" t="s">
        <v>8</v>
      </c>
      <c r="B25" s="42" t="s">
        <v>158</v>
      </c>
      <c r="C25" s="71"/>
      <c r="D25" s="73"/>
      <c r="E25" s="73"/>
      <c r="F25" s="73"/>
      <c r="G25" s="73"/>
      <c r="H25" s="73"/>
      <c r="I25" s="73"/>
      <c r="J25" s="74"/>
    </row>
    <row r="26" spans="1:10" x14ac:dyDescent="0.25">
      <c r="A26" s="43" t="s">
        <v>9</v>
      </c>
      <c r="B26" s="42" t="s">
        <v>159</v>
      </c>
      <c r="C26" s="71"/>
      <c r="D26" s="73"/>
      <c r="E26" s="73"/>
      <c r="F26" s="73"/>
      <c r="G26" s="73"/>
      <c r="H26" s="73"/>
      <c r="I26" s="73"/>
      <c r="J26" s="74"/>
    </row>
    <row r="27" spans="1:10" x14ac:dyDescent="0.25">
      <c r="A27" s="43" t="s">
        <v>11</v>
      </c>
      <c r="B27" s="42" t="s">
        <v>10</v>
      </c>
      <c r="C27" s="71"/>
      <c r="D27" s="73"/>
      <c r="E27" s="73"/>
      <c r="F27" s="73"/>
      <c r="G27" s="73"/>
      <c r="H27" s="73"/>
      <c r="I27" s="73"/>
      <c r="J27" s="74"/>
    </row>
    <row r="28" spans="1:10" x14ac:dyDescent="0.25">
      <c r="A28" s="43" t="s">
        <v>13</v>
      </c>
      <c r="B28" s="44" t="s">
        <v>12</v>
      </c>
      <c r="C28" s="71"/>
      <c r="D28" s="73">
        <v>0</v>
      </c>
      <c r="E28" s="73">
        <v>51363.48</v>
      </c>
      <c r="F28" s="73">
        <v>59886.27</v>
      </c>
      <c r="G28" s="73">
        <v>62510.26</v>
      </c>
      <c r="H28" s="73">
        <v>59886.27</v>
      </c>
      <c r="I28" s="73">
        <v>88979.83</v>
      </c>
      <c r="J28" s="74">
        <v>103659.36</v>
      </c>
    </row>
    <row r="29" spans="1:10" ht="30" x14ac:dyDescent="0.25">
      <c r="A29" s="45" t="s">
        <v>5</v>
      </c>
      <c r="B29" s="46" t="s">
        <v>136</v>
      </c>
      <c r="C29" s="75">
        <f t="shared" ref="C29:J29" si="2">+C17+C28</f>
        <v>136536.28</v>
      </c>
      <c r="D29" s="76">
        <f t="shared" si="2"/>
        <v>133404.69</v>
      </c>
      <c r="E29" s="76">
        <f t="shared" si="2"/>
        <v>413643.85</v>
      </c>
      <c r="F29" s="76">
        <f t="shared" si="2"/>
        <v>224213.09</v>
      </c>
      <c r="G29" s="76">
        <f t="shared" si="2"/>
        <v>541660.47999999986</v>
      </c>
      <c r="H29" s="76">
        <f t="shared" si="2"/>
        <v>255135.22</v>
      </c>
      <c r="I29" s="76">
        <f t="shared" si="2"/>
        <v>796324.11</v>
      </c>
      <c r="J29" s="77">
        <f t="shared" si="2"/>
        <v>329830.45</v>
      </c>
    </row>
    <row r="30" spans="1:10" s="47" customFormat="1" x14ac:dyDescent="0.25">
      <c r="A30" s="43" t="s">
        <v>17</v>
      </c>
      <c r="B30" s="42" t="s">
        <v>16</v>
      </c>
      <c r="C30" s="78">
        <v>23926.15</v>
      </c>
      <c r="D30" s="79">
        <v>47427</v>
      </c>
      <c r="E30" s="79">
        <v>39015.29</v>
      </c>
      <c r="F30" s="80">
        <v>182491.67</v>
      </c>
      <c r="G30" s="80">
        <v>39941.5</v>
      </c>
      <c r="H30" s="80">
        <v>217497.45</v>
      </c>
      <c r="I30" s="81">
        <v>42185.1</v>
      </c>
      <c r="J30" s="82">
        <v>237919.11</v>
      </c>
    </row>
    <row r="31" spans="1:10" x14ac:dyDescent="0.25">
      <c r="A31" s="43" t="s">
        <v>19</v>
      </c>
      <c r="B31" s="42" t="s">
        <v>18</v>
      </c>
      <c r="C31" s="78"/>
      <c r="D31" s="79">
        <v>0</v>
      </c>
      <c r="E31" s="79"/>
      <c r="F31" s="80">
        <v>0</v>
      </c>
      <c r="G31" s="80"/>
      <c r="H31" s="80">
        <v>0</v>
      </c>
      <c r="I31" s="81"/>
      <c r="J31" s="82">
        <v>200</v>
      </c>
    </row>
    <row r="32" spans="1:10" x14ac:dyDescent="0.25">
      <c r="A32" s="43"/>
      <c r="B32" s="42" t="s">
        <v>120</v>
      </c>
      <c r="C32" s="78">
        <v>0</v>
      </c>
      <c r="D32" s="79">
        <v>3750</v>
      </c>
      <c r="E32" s="79">
        <v>1425.59</v>
      </c>
      <c r="F32" s="80">
        <v>3750</v>
      </c>
      <c r="G32" s="80">
        <v>1425.59</v>
      </c>
      <c r="H32" s="80">
        <v>3750</v>
      </c>
      <c r="I32" s="81">
        <v>8868.9599999999991</v>
      </c>
      <c r="J32" s="82">
        <v>3750</v>
      </c>
    </row>
    <row r="33" spans="1:10" x14ac:dyDescent="0.25">
      <c r="A33" s="45" t="s">
        <v>15</v>
      </c>
      <c r="B33" s="48" t="s">
        <v>135</v>
      </c>
      <c r="C33" s="75">
        <f t="shared" ref="C33:J33" si="3">+C32+C31+C30</f>
        <v>23926.15</v>
      </c>
      <c r="D33" s="76">
        <f t="shared" si="3"/>
        <v>51177</v>
      </c>
      <c r="E33" s="76">
        <f t="shared" si="3"/>
        <v>40440.879999999997</v>
      </c>
      <c r="F33" s="76">
        <f t="shared" si="3"/>
        <v>186241.67</v>
      </c>
      <c r="G33" s="76">
        <f t="shared" si="3"/>
        <v>41367.089999999997</v>
      </c>
      <c r="H33" s="76">
        <f t="shared" si="3"/>
        <v>221247.45</v>
      </c>
      <c r="I33" s="76">
        <f t="shared" si="3"/>
        <v>51054.06</v>
      </c>
      <c r="J33" s="77">
        <f t="shared" si="3"/>
        <v>241869.11</v>
      </c>
    </row>
    <row r="34" spans="1:10" x14ac:dyDescent="0.25">
      <c r="A34" s="43" t="s">
        <v>22</v>
      </c>
      <c r="B34" s="49" t="s">
        <v>21</v>
      </c>
      <c r="C34" s="78">
        <v>24667.99</v>
      </c>
      <c r="D34" s="79">
        <v>37419.79</v>
      </c>
      <c r="E34" s="79">
        <v>49101.89</v>
      </c>
      <c r="F34" s="80">
        <v>55648.95</v>
      </c>
      <c r="G34" s="80">
        <v>57314.27</v>
      </c>
      <c r="H34" s="80">
        <v>64878.11</v>
      </c>
      <c r="I34" s="81">
        <v>71227.08</v>
      </c>
      <c r="J34" s="82">
        <v>87107.25</v>
      </c>
    </row>
    <row r="35" spans="1:10" ht="30" x14ac:dyDescent="0.25">
      <c r="A35" s="43" t="s">
        <v>24</v>
      </c>
      <c r="B35" s="49" t="s">
        <v>23</v>
      </c>
      <c r="C35" s="78">
        <v>5506.66</v>
      </c>
      <c r="D35" s="79">
        <v>1032</v>
      </c>
      <c r="E35" s="79">
        <v>9539.66</v>
      </c>
      <c r="F35" s="80">
        <v>4021.33</v>
      </c>
      <c r="G35" s="80">
        <v>12635.66</v>
      </c>
      <c r="H35" s="80">
        <v>7010.66</v>
      </c>
      <c r="I35" s="81">
        <v>14699.66</v>
      </c>
      <c r="J35" s="82">
        <v>10100</v>
      </c>
    </row>
    <row r="36" spans="1:10" x14ac:dyDescent="0.25">
      <c r="A36" s="43" t="s">
        <v>26</v>
      </c>
      <c r="B36" s="42" t="s">
        <v>25</v>
      </c>
      <c r="C36" s="78">
        <v>0.66</v>
      </c>
      <c r="D36" s="79">
        <v>0.19</v>
      </c>
      <c r="E36" s="79">
        <v>0.66</v>
      </c>
      <c r="F36" s="80">
        <v>0.19</v>
      </c>
      <c r="G36" s="80">
        <v>0.66</v>
      </c>
      <c r="H36" s="80">
        <v>0.19</v>
      </c>
      <c r="I36" s="81">
        <v>0.66</v>
      </c>
      <c r="J36" s="82">
        <v>0.19</v>
      </c>
    </row>
    <row r="37" spans="1:10" x14ac:dyDescent="0.25">
      <c r="A37" s="43" t="s">
        <v>28</v>
      </c>
      <c r="B37" s="42" t="s">
        <v>27</v>
      </c>
      <c r="C37" s="83"/>
      <c r="D37" s="84"/>
      <c r="E37" s="84"/>
      <c r="F37" s="85"/>
      <c r="G37" s="85"/>
      <c r="H37" s="85"/>
      <c r="I37" s="86"/>
      <c r="J37" s="87"/>
    </row>
    <row r="38" spans="1:10" x14ac:dyDescent="0.25">
      <c r="A38" s="43" t="s">
        <v>30</v>
      </c>
      <c r="B38" s="42" t="s">
        <v>29</v>
      </c>
      <c r="C38" s="83">
        <v>5295.51</v>
      </c>
      <c r="D38" s="84">
        <v>5927.74</v>
      </c>
      <c r="E38" s="84">
        <v>9737.52</v>
      </c>
      <c r="F38" s="85">
        <v>11412.02</v>
      </c>
      <c r="G38" s="85">
        <v>22038.78</v>
      </c>
      <c r="H38" s="85">
        <v>16896.3</v>
      </c>
      <c r="I38" s="86">
        <v>28408.82</v>
      </c>
      <c r="J38" s="87">
        <v>33796.89</v>
      </c>
    </row>
    <row r="39" spans="1:10" x14ac:dyDescent="0.25">
      <c r="A39" s="45" t="s">
        <v>20</v>
      </c>
      <c r="B39" s="48" t="s">
        <v>119</v>
      </c>
      <c r="C39" s="75">
        <f t="shared" ref="C39:J39" si="4">+C38+C37+C36+C35+C34</f>
        <v>35470.82</v>
      </c>
      <c r="D39" s="76">
        <f t="shared" si="4"/>
        <v>44379.72</v>
      </c>
      <c r="E39" s="76">
        <f t="shared" si="4"/>
        <v>68379.73</v>
      </c>
      <c r="F39" s="76">
        <f t="shared" si="4"/>
        <v>71082.489999999991</v>
      </c>
      <c r="G39" s="76">
        <f t="shared" si="4"/>
        <v>91989.37</v>
      </c>
      <c r="H39" s="76">
        <f t="shared" si="4"/>
        <v>88785.26</v>
      </c>
      <c r="I39" s="76">
        <f t="shared" si="4"/>
        <v>114336.22</v>
      </c>
      <c r="J39" s="77">
        <f t="shared" si="4"/>
        <v>131004.33</v>
      </c>
    </row>
    <row r="40" spans="1:10" x14ac:dyDescent="0.25">
      <c r="A40" s="43" t="s">
        <v>33</v>
      </c>
      <c r="B40" s="42" t="s">
        <v>32</v>
      </c>
      <c r="C40" s="83"/>
      <c r="D40" s="84"/>
      <c r="E40" s="84"/>
      <c r="F40" s="85"/>
      <c r="G40" s="85"/>
      <c r="H40" s="85"/>
      <c r="I40" s="86"/>
      <c r="J40" s="87"/>
    </row>
    <row r="41" spans="1:10" x14ac:dyDescent="0.25">
      <c r="A41" s="43" t="s">
        <v>34</v>
      </c>
      <c r="B41" s="42" t="s">
        <v>0</v>
      </c>
      <c r="C41" s="83">
        <v>69761.58</v>
      </c>
      <c r="D41" s="84">
        <v>0</v>
      </c>
      <c r="E41" s="84">
        <v>71693.75</v>
      </c>
      <c r="F41" s="85">
        <v>0</v>
      </c>
      <c r="G41" s="85">
        <v>152868.65</v>
      </c>
      <c r="H41" s="85">
        <v>0</v>
      </c>
      <c r="I41" s="86">
        <v>152868.65</v>
      </c>
      <c r="J41" s="87">
        <v>216000</v>
      </c>
    </row>
    <row r="42" spans="1:10" x14ac:dyDescent="0.25">
      <c r="A42" s="43" t="s">
        <v>35</v>
      </c>
      <c r="B42" s="42" t="s">
        <v>1</v>
      </c>
      <c r="C42" s="83"/>
      <c r="D42" s="84"/>
      <c r="E42" s="84"/>
      <c r="F42" s="85"/>
      <c r="G42" s="85"/>
      <c r="H42" s="85"/>
      <c r="I42" s="86"/>
      <c r="J42" s="87"/>
    </row>
    <row r="43" spans="1:10" x14ac:dyDescent="0.25">
      <c r="A43" s="43" t="s">
        <v>37</v>
      </c>
      <c r="B43" s="42" t="s">
        <v>36</v>
      </c>
      <c r="C43" s="78"/>
      <c r="D43" s="79">
        <v>3416</v>
      </c>
      <c r="E43" s="79">
        <v>13675.4</v>
      </c>
      <c r="F43" s="80">
        <v>3416</v>
      </c>
      <c r="G43" s="80">
        <v>13675.4</v>
      </c>
      <c r="H43" s="80">
        <v>3416</v>
      </c>
      <c r="I43" s="81">
        <v>13675.4</v>
      </c>
      <c r="J43" s="82">
        <v>3416</v>
      </c>
    </row>
    <row r="44" spans="1:10" x14ac:dyDescent="0.25">
      <c r="A44" s="43" t="s">
        <v>38</v>
      </c>
      <c r="B44" s="42" t="s">
        <v>2</v>
      </c>
      <c r="C44" s="78"/>
      <c r="D44" s="79">
        <v>0</v>
      </c>
      <c r="E44" s="79"/>
      <c r="F44" s="80">
        <v>0</v>
      </c>
      <c r="G44" s="80"/>
      <c r="H44" s="80">
        <v>0</v>
      </c>
      <c r="I44" s="81">
        <v>2289.0100000000002</v>
      </c>
      <c r="J44" s="82">
        <v>5117.99</v>
      </c>
    </row>
    <row r="45" spans="1:10" x14ac:dyDescent="0.25">
      <c r="A45" s="45" t="s">
        <v>31</v>
      </c>
      <c r="B45" s="48" t="s">
        <v>118</v>
      </c>
      <c r="C45" s="75">
        <f t="shared" ref="C45:J45" si="5">+C44+C43+C42+C41+C40</f>
        <v>69761.58</v>
      </c>
      <c r="D45" s="76">
        <f t="shared" si="5"/>
        <v>3416</v>
      </c>
      <c r="E45" s="76">
        <f t="shared" si="5"/>
        <v>85369.15</v>
      </c>
      <c r="F45" s="76">
        <f t="shared" si="5"/>
        <v>3416</v>
      </c>
      <c r="G45" s="76">
        <f t="shared" si="5"/>
        <v>166544.04999999999</v>
      </c>
      <c r="H45" s="76">
        <f t="shared" si="5"/>
        <v>3416</v>
      </c>
      <c r="I45" s="76">
        <f t="shared" si="5"/>
        <v>168833.06</v>
      </c>
      <c r="J45" s="77">
        <f t="shared" si="5"/>
        <v>224533.99</v>
      </c>
    </row>
    <row r="46" spans="1:10" x14ac:dyDescent="0.25">
      <c r="A46" s="43" t="s">
        <v>41</v>
      </c>
      <c r="B46" s="42" t="s">
        <v>40</v>
      </c>
      <c r="C46" s="83"/>
      <c r="D46" s="84"/>
      <c r="E46" s="84"/>
      <c r="F46" s="85"/>
      <c r="G46" s="85"/>
      <c r="H46" s="85"/>
      <c r="I46" s="86"/>
      <c r="J46" s="87"/>
    </row>
    <row r="47" spans="1:10" x14ac:dyDescent="0.25">
      <c r="A47" s="43" t="s">
        <v>43</v>
      </c>
      <c r="B47" s="42" t="s">
        <v>42</v>
      </c>
      <c r="C47" s="83"/>
      <c r="D47" s="84"/>
      <c r="E47" s="84"/>
      <c r="F47" s="85"/>
      <c r="G47" s="85"/>
      <c r="H47" s="85"/>
      <c r="I47" s="86"/>
      <c r="J47" s="87"/>
    </row>
    <row r="48" spans="1:10" x14ac:dyDescent="0.25">
      <c r="A48" s="43" t="s">
        <v>45</v>
      </c>
      <c r="B48" s="42" t="s">
        <v>44</v>
      </c>
      <c r="C48" s="83"/>
      <c r="D48" s="84"/>
      <c r="E48" s="84"/>
      <c r="F48" s="85"/>
      <c r="G48" s="85"/>
      <c r="H48" s="85"/>
      <c r="I48" s="86"/>
      <c r="J48" s="87"/>
    </row>
    <row r="49" spans="1:10" x14ac:dyDescent="0.25">
      <c r="A49" s="43" t="s">
        <v>47</v>
      </c>
      <c r="B49" s="42" t="s">
        <v>46</v>
      </c>
      <c r="C49" s="88"/>
      <c r="D49" s="89"/>
      <c r="E49" s="89"/>
      <c r="F49" s="90"/>
      <c r="G49" s="90"/>
      <c r="H49" s="90"/>
      <c r="I49" s="91"/>
      <c r="J49" s="92"/>
    </row>
    <row r="50" spans="1:10" x14ac:dyDescent="0.25">
      <c r="A50" s="45" t="s">
        <v>39</v>
      </c>
      <c r="B50" s="46" t="s">
        <v>117</v>
      </c>
      <c r="C50" s="75">
        <f t="shared" ref="C50:J50" si="6">+C49+C48+C47+C46</f>
        <v>0</v>
      </c>
      <c r="D50" s="76">
        <f t="shared" si="6"/>
        <v>0</v>
      </c>
      <c r="E50" s="76">
        <f t="shared" si="6"/>
        <v>0</v>
      </c>
      <c r="F50" s="76">
        <f t="shared" si="6"/>
        <v>0</v>
      </c>
      <c r="G50" s="76">
        <f t="shared" si="6"/>
        <v>0</v>
      </c>
      <c r="H50" s="76">
        <f t="shared" si="6"/>
        <v>0</v>
      </c>
      <c r="I50" s="76">
        <f t="shared" si="6"/>
        <v>0</v>
      </c>
      <c r="J50" s="77">
        <f t="shared" si="6"/>
        <v>0</v>
      </c>
    </row>
    <row r="51" spans="1:10" x14ac:dyDescent="0.25">
      <c r="A51" s="43" t="s">
        <v>50</v>
      </c>
      <c r="B51" s="42" t="s">
        <v>49</v>
      </c>
      <c r="C51" s="88"/>
      <c r="D51" s="89"/>
      <c r="E51" s="89"/>
      <c r="F51" s="90"/>
      <c r="G51" s="90"/>
      <c r="H51" s="90"/>
      <c r="I51" s="91"/>
      <c r="J51" s="92"/>
    </row>
    <row r="52" spans="1:10" x14ac:dyDescent="0.25">
      <c r="A52" s="43" t="s">
        <v>52</v>
      </c>
      <c r="B52" s="42" t="s">
        <v>51</v>
      </c>
      <c r="C52" s="88"/>
      <c r="D52" s="89"/>
      <c r="E52" s="89"/>
      <c r="F52" s="90"/>
      <c r="G52" s="90"/>
      <c r="H52" s="90"/>
      <c r="I52" s="91"/>
      <c r="J52" s="92"/>
    </row>
    <row r="53" spans="1:10" x14ac:dyDescent="0.25">
      <c r="A53" s="43" t="s">
        <v>54</v>
      </c>
      <c r="B53" s="42" t="s">
        <v>53</v>
      </c>
      <c r="C53" s="88"/>
      <c r="D53" s="89"/>
      <c r="E53" s="89"/>
      <c r="F53" s="90"/>
      <c r="G53" s="90"/>
      <c r="H53" s="90"/>
      <c r="I53" s="91"/>
      <c r="J53" s="92"/>
    </row>
    <row r="54" spans="1:10" x14ac:dyDescent="0.25">
      <c r="A54" s="43" t="s">
        <v>56</v>
      </c>
      <c r="B54" s="42" t="s">
        <v>55</v>
      </c>
      <c r="C54" s="88"/>
      <c r="D54" s="89"/>
      <c r="E54" s="89"/>
      <c r="F54" s="90"/>
      <c r="G54" s="90"/>
      <c r="H54" s="90"/>
      <c r="I54" s="91"/>
      <c r="J54" s="92"/>
    </row>
    <row r="55" spans="1:10" x14ac:dyDescent="0.25">
      <c r="A55" s="45" t="s">
        <v>48</v>
      </c>
      <c r="B55" s="48" t="s">
        <v>116</v>
      </c>
      <c r="C55" s="75">
        <f t="shared" ref="C55:J55" si="7">+C54+C53+C52+C51</f>
        <v>0</v>
      </c>
      <c r="D55" s="76">
        <f t="shared" si="7"/>
        <v>0</v>
      </c>
      <c r="E55" s="76">
        <f t="shared" si="7"/>
        <v>0</v>
      </c>
      <c r="F55" s="76">
        <f t="shared" si="7"/>
        <v>0</v>
      </c>
      <c r="G55" s="76">
        <f t="shared" si="7"/>
        <v>0</v>
      </c>
      <c r="H55" s="76">
        <f t="shared" si="7"/>
        <v>0</v>
      </c>
      <c r="I55" s="76">
        <f t="shared" si="7"/>
        <v>0</v>
      </c>
      <c r="J55" s="77">
        <f t="shared" si="7"/>
        <v>0</v>
      </c>
    </row>
    <row r="56" spans="1:10" x14ac:dyDescent="0.25">
      <c r="A56" s="43" t="s">
        <v>59</v>
      </c>
      <c r="B56" s="42" t="s">
        <v>58</v>
      </c>
      <c r="C56" s="88">
        <v>16819.599999999999</v>
      </c>
      <c r="D56" s="89">
        <v>22617.919999999998</v>
      </c>
      <c r="E56" s="89">
        <v>41548.239999999998</v>
      </c>
      <c r="F56" s="90">
        <v>58866.64</v>
      </c>
      <c r="G56" s="90">
        <v>51871.1</v>
      </c>
      <c r="H56" s="90">
        <v>95115.36</v>
      </c>
      <c r="I56" s="91">
        <v>72733.34</v>
      </c>
      <c r="J56" s="92">
        <v>142091.9</v>
      </c>
    </row>
    <row r="57" spans="1:10" x14ac:dyDescent="0.25">
      <c r="A57" s="43" t="s">
        <v>61</v>
      </c>
      <c r="B57" s="42" t="s">
        <v>60</v>
      </c>
      <c r="C57" s="88">
        <v>17963.78</v>
      </c>
      <c r="D57" s="89">
        <v>26877.49</v>
      </c>
      <c r="E57" s="89">
        <v>42059.73</v>
      </c>
      <c r="F57" s="90">
        <v>62954.99</v>
      </c>
      <c r="G57" s="90">
        <v>65460.56</v>
      </c>
      <c r="H57" s="90">
        <v>99032.49</v>
      </c>
      <c r="I57" s="91">
        <v>84944.42</v>
      </c>
      <c r="J57" s="92">
        <v>135110</v>
      </c>
    </row>
    <row r="58" spans="1:10" x14ac:dyDescent="0.25">
      <c r="A58" s="45" t="s">
        <v>57</v>
      </c>
      <c r="B58" s="46" t="s">
        <v>115</v>
      </c>
      <c r="C58" s="75">
        <f t="shared" ref="C58:J58" si="8">+C57+C56</f>
        <v>34783.379999999997</v>
      </c>
      <c r="D58" s="76">
        <f t="shared" si="8"/>
        <v>49495.41</v>
      </c>
      <c r="E58" s="76">
        <f t="shared" si="8"/>
        <v>83607.97</v>
      </c>
      <c r="F58" s="76">
        <f t="shared" si="8"/>
        <v>121821.63</v>
      </c>
      <c r="G58" s="76">
        <f t="shared" si="8"/>
        <v>117331.66</v>
      </c>
      <c r="H58" s="76">
        <f t="shared" si="8"/>
        <v>194147.85</v>
      </c>
      <c r="I58" s="76">
        <f t="shared" si="8"/>
        <v>157677.76000000001</v>
      </c>
      <c r="J58" s="77">
        <f t="shared" si="8"/>
        <v>277201.90000000002</v>
      </c>
    </row>
    <row r="59" spans="1:10" ht="17.25" x14ac:dyDescent="0.25">
      <c r="A59" s="50" t="s">
        <v>121</v>
      </c>
      <c r="B59" s="51" t="s">
        <v>144</v>
      </c>
      <c r="C59" s="93"/>
      <c r="D59" s="94">
        <v>0</v>
      </c>
      <c r="E59" s="94"/>
      <c r="F59" s="94">
        <v>0</v>
      </c>
      <c r="G59" s="95"/>
      <c r="H59" s="95">
        <v>0</v>
      </c>
      <c r="I59" s="95"/>
      <c r="J59" s="96">
        <v>0</v>
      </c>
    </row>
    <row r="60" spans="1:10" s="37" customFormat="1" x14ac:dyDescent="0.25">
      <c r="A60" s="280" t="s">
        <v>155</v>
      </c>
      <c r="B60" s="281"/>
      <c r="C60" s="97">
        <f>+C59+C58+C55+C50+C45+C39+C33+C29</f>
        <v>300478.20999999996</v>
      </c>
      <c r="D60" s="98">
        <f t="shared" ref="D60:J60" si="9">D59+D58+D55+D50+D45+D39+D33+D29</f>
        <v>281872.82</v>
      </c>
      <c r="E60" s="98">
        <f t="shared" si="9"/>
        <v>691441.58</v>
      </c>
      <c r="F60" s="98">
        <f t="shared" si="9"/>
        <v>606774.88</v>
      </c>
      <c r="G60" s="98">
        <f t="shared" si="9"/>
        <v>958892.64999999979</v>
      </c>
      <c r="H60" s="98">
        <f t="shared" si="9"/>
        <v>762731.78</v>
      </c>
      <c r="I60" s="98">
        <f t="shared" si="9"/>
        <v>1288225.21</v>
      </c>
      <c r="J60" s="99">
        <f t="shared" si="9"/>
        <v>1204439.78</v>
      </c>
    </row>
    <row r="61" spans="1:10" x14ac:dyDescent="0.25">
      <c r="A61" s="4" t="s">
        <v>160</v>
      </c>
      <c r="B61" s="3"/>
      <c r="C61" s="16"/>
      <c r="D61" s="100">
        <v>0</v>
      </c>
      <c r="E61" s="17"/>
      <c r="F61" s="100">
        <v>0</v>
      </c>
      <c r="G61" s="17"/>
      <c r="H61" s="100">
        <v>0</v>
      </c>
      <c r="I61" s="17"/>
      <c r="J61" s="102">
        <v>0</v>
      </c>
    </row>
    <row r="62" spans="1:10" x14ac:dyDescent="0.25">
      <c r="A62" s="280" t="s">
        <v>133</v>
      </c>
      <c r="B62" s="281"/>
      <c r="C62" s="97">
        <f>+C60+C14</f>
        <v>1241386.02</v>
      </c>
      <c r="D62" s="98">
        <f>+D60+D14</f>
        <v>1046634.5700000001</v>
      </c>
      <c r="E62" s="98">
        <f>+E60+C14</f>
        <v>1632349.3900000001</v>
      </c>
      <c r="F62" s="98">
        <f>+F60+D14</f>
        <v>1371536.63</v>
      </c>
      <c r="G62" s="98">
        <f>+G60+C14</f>
        <v>1899800.46</v>
      </c>
      <c r="H62" s="98">
        <f>+H60+D14</f>
        <v>1527493.53</v>
      </c>
      <c r="I62" s="98">
        <f>+I60+C14</f>
        <v>2229133.02</v>
      </c>
      <c r="J62" s="99">
        <f>+J60+D14</f>
        <v>1969201.53</v>
      </c>
    </row>
    <row r="63" spans="1:10" x14ac:dyDescent="0.25">
      <c r="A63" s="4" t="s">
        <v>161</v>
      </c>
      <c r="B63" s="3"/>
      <c r="C63" s="16"/>
      <c r="D63" s="101">
        <f>+D61+$D15</f>
        <v>764761.75</v>
      </c>
      <c r="E63" s="17"/>
      <c r="F63" s="101">
        <f>+F61+$D15</f>
        <v>764761.75</v>
      </c>
      <c r="G63" s="17"/>
      <c r="H63" s="101">
        <f>+H61+$D15</f>
        <v>764761.75</v>
      </c>
      <c r="I63" s="17"/>
      <c r="J63" s="101">
        <f>+J61+$D15</f>
        <v>764761.75</v>
      </c>
    </row>
    <row r="64" spans="1:10" ht="18.95" customHeight="1" x14ac:dyDescent="0.25">
      <c r="B64" s="53"/>
      <c r="C64" s="52"/>
      <c r="D64" s="52"/>
      <c r="E64" s="52"/>
      <c r="F64" s="52"/>
      <c r="G64" s="52"/>
      <c r="H64" s="52"/>
      <c r="I64" s="52"/>
      <c r="J64" s="52"/>
    </row>
    <row r="65" spans="1:10" ht="21" customHeight="1" x14ac:dyDescent="0.25">
      <c r="A65" s="271" t="s">
        <v>130</v>
      </c>
      <c r="B65" s="277" t="s">
        <v>131</v>
      </c>
      <c r="C65" s="275" t="s">
        <v>122</v>
      </c>
      <c r="D65" s="275"/>
      <c r="E65" s="275"/>
      <c r="F65" s="275"/>
      <c r="G65" s="275"/>
      <c r="H65" s="275"/>
      <c r="I65" s="275"/>
      <c r="J65" s="276"/>
    </row>
    <row r="66" spans="1:10" ht="33" customHeight="1" x14ac:dyDescent="0.25">
      <c r="A66" s="272"/>
      <c r="B66" s="278"/>
      <c r="C66" s="269" t="s">
        <v>177</v>
      </c>
      <c r="D66" s="270"/>
      <c r="E66" s="8" t="s">
        <v>178</v>
      </c>
      <c r="F66" s="7"/>
      <c r="G66" s="6" t="s">
        <v>179</v>
      </c>
      <c r="H66" s="7"/>
      <c r="I66" s="6" t="s">
        <v>180</v>
      </c>
      <c r="J66" s="5"/>
    </row>
    <row r="67" spans="1:10" ht="37.5" customHeight="1" x14ac:dyDescent="0.25">
      <c r="A67" s="273"/>
      <c r="B67" s="279"/>
      <c r="C67" s="29" t="s">
        <v>143</v>
      </c>
      <c r="D67" s="28" t="s">
        <v>182</v>
      </c>
      <c r="E67" s="29" t="s">
        <v>143</v>
      </c>
      <c r="F67" s="28" t="s">
        <v>156</v>
      </c>
      <c r="G67" s="29" t="s">
        <v>143</v>
      </c>
      <c r="H67" s="28" t="s">
        <v>156</v>
      </c>
      <c r="I67" s="29" t="s">
        <v>143</v>
      </c>
      <c r="J67" s="30" t="s">
        <v>4</v>
      </c>
    </row>
    <row r="68" spans="1:10" x14ac:dyDescent="0.25">
      <c r="A68" s="43" t="s">
        <v>64</v>
      </c>
      <c r="B68" s="42" t="s">
        <v>63</v>
      </c>
      <c r="C68" s="103">
        <v>48382.18</v>
      </c>
      <c r="D68" s="104">
        <v>61101.51</v>
      </c>
      <c r="E68" s="104">
        <v>122415.92</v>
      </c>
      <c r="F68" s="104">
        <v>142575.04000000001</v>
      </c>
      <c r="G68" s="104">
        <v>178461.99</v>
      </c>
      <c r="H68" s="104">
        <v>220251.57</v>
      </c>
      <c r="I68" s="104">
        <v>257289.52</v>
      </c>
      <c r="J68" s="105">
        <v>317356.55</v>
      </c>
    </row>
    <row r="69" spans="1:10" x14ac:dyDescent="0.25">
      <c r="A69" s="43" t="s">
        <v>66</v>
      </c>
      <c r="B69" s="42" t="s">
        <v>65</v>
      </c>
      <c r="C69" s="106">
        <v>2295.19</v>
      </c>
      <c r="D69" s="107">
        <v>4372.38</v>
      </c>
      <c r="E69" s="107">
        <v>6247.39</v>
      </c>
      <c r="F69" s="107">
        <v>12317.83</v>
      </c>
      <c r="G69" s="107">
        <v>11787.42</v>
      </c>
      <c r="H69" s="107">
        <v>17545.849999999999</v>
      </c>
      <c r="I69" s="107">
        <v>23588.14</v>
      </c>
      <c r="J69" s="108">
        <v>25074.23</v>
      </c>
    </row>
    <row r="70" spans="1:10" x14ac:dyDescent="0.25">
      <c r="A70" s="43" t="s">
        <v>68</v>
      </c>
      <c r="B70" s="42" t="s">
        <v>67</v>
      </c>
      <c r="C70" s="109">
        <v>141969.03</v>
      </c>
      <c r="D70" s="110">
        <v>147932.42000000001</v>
      </c>
      <c r="E70" s="110">
        <v>298648.90000000002</v>
      </c>
      <c r="F70" s="110">
        <v>307171.23</v>
      </c>
      <c r="G70" s="110">
        <v>409401.34</v>
      </c>
      <c r="H70" s="110">
        <v>459118.52</v>
      </c>
      <c r="I70" s="110">
        <v>554467.31000000006</v>
      </c>
      <c r="J70" s="111">
        <v>603108.55000000005</v>
      </c>
    </row>
    <row r="71" spans="1:10" x14ac:dyDescent="0.25">
      <c r="A71" s="43" t="s">
        <v>69</v>
      </c>
      <c r="B71" s="42" t="s">
        <v>14</v>
      </c>
      <c r="C71" s="106">
        <v>11121.38</v>
      </c>
      <c r="D71" s="107">
        <v>13971.77</v>
      </c>
      <c r="E71" s="107">
        <v>39755.14</v>
      </c>
      <c r="F71" s="107">
        <v>15971.77</v>
      </c>
      <c r="G71" s="107">
        <v>65590.009999999995</v>
      </c>
      <c r="H71" s="107">
        <v>37497.15</v>
      </c>
      <c r="I71" s="107">
        <v>92461.98</v>
      </c>
      <c r="J71" s="108">
        <v>45636.15</v>
      </c>
    </row>
    <row r="72" spans="1:10" x14ac:dyDescent="0.25">
      <c r="A72" s="43" t="s">
        <v>71</v>
      </c>
      <c r="B72" s="42" t="s">
        <v>70</v>
      </c>
      <c r="C72" s="106"/>
      <c r="D72" s="107"/>
      <c r="E72" s="107"/>
      <c r="F72" s="107"/>
      <c r="G72" s="107"/>
      <c r="H72" s="107"/>
      <c r="I72" s="107"/>
      <c r="J72" s="108"/>
    </row>
    <row r="73" spans="1:10" x14ac:dyDescent="0.25">
      <c r="A73" s="43" t="s">
        <v>72</v>
      </c>
      <c r="B73" s="42" t="s">
        <v>12</v>
      </c>
      <c r="C73" s="109"/>
      <c r="D73" s="110"/>
      <c r="E73" s="110"/>
      <c r="F73" s="110"/>
      <c r="G73" s="110"/>
      <c r="H73" s="110"/>
      <c r="I73" s="110"/>
      <c r="J73" s="111"/>
    </row>
    <row r="74" spans="1:10" x14ac:dyDescent="0.25">
      <c r="A74" s="43" t="s">
        <v>74</v>
      </c>
      <c r="B74" s="42" t="s">
        <v>73</v>
      </c>
      <c r="C74" s="109">
        <v>3516.85</v>
      </c>
      <c r="D74" s="110">
        <v>0</v>
      </c>
      <c r="E74" s="110">
        <v>8615.32</v>
      </c>
      <c r="F74" s="110">
        <v>2869</v>
      </c>
      <c r="G74" s="110">
        <v>8615.32</v>
      </c>
      <c r="H74" s="110">
        <v>2869</v>
      </c>
      <c r="I74" s="110">
        <v>10588.11</v>
      </c>
      <c r="J74" s="111">
        <v>5738</v>
      </c>
    </row>
    <row r="75" spans="1:10" x14ac:dyDescent="0.25">
      <c r="A75" s="43" t="s">
        <v>76</v>
      </c>
      <c r="B75" s="42" t="s">
        <v>75</v>
      </c>
      <c r="C75" s="106"/>
      <c r="D75" s="107"/>
      <c r="E75" s="107"/>
      <c r="F75" s="107"/>
      <c r="G75" s="107"/>
      <c r="H75" s="107"/>
      <c r="I75" s="107"/>
      <c r="J75" s="108"/>
    </row>
    <row r="76" spans="1:10" x14ac:dyDescent="0.25">
      <c r="A76" s="43" t="s">
        <v>78</v>
      </c>
      <c r="B76" s="42" t="s">
        <v>77</v>
      </c>
      <c r="C76" s="106"/>
      <c r="D76" s="107">
        <v>0</v>
      </c>
      <c r="E76" s="107">
        <v>16982.95</v>
      </c>
      <c r="F76" s="107">
        <v>1000</v>
      </c>
      <c r="G76" s="107">
        <v>16982.95</v>
      </c>
      <c r="H76" s="107">
        <v>1000</v>
      </c>
      <c r="I76" s="107">
        <v>18311.95</v>
      </c>
      <c r="J76" s="108">
        <v>3000</v>
      </c>
    </row>
    <row r="77" spans="1:10" x14ac:dyDescent="0.25">
      <c r="A77" s="43" t="s">
        <v>80</v>
      </c>
      <c r="B77" s="42" t="s">
        <v>79</v>
      </c>
      <c r="C77" s="106">
        <v>28.9</v>
      </c>
      <c r="D77" s="107">
        <v>4995.7299999999996</v>
      </c>
      <c r="E77" s="107">
        <v>6877.41</v>
      </c>
      <c r="F77" s="107">
        <v>7421.15</v>
      </c>
      <c r="G77" s="107">
        <v>9841.16</v>
      </c>
      <c r="H77" s="107">
        <v>9846.57</v>
      </c>
      <c r="I77" s="107">
        <v>25402.73</v>
      </c>
      <c r="J77" s="108">
        <v>29672.15</v>
      </c>
    </row>
    <row r="78" spans="1:10" x14ac:dyDescent="0.25">
      <c r="A78" s="45" t="s">
        <v>62</v>
      </c>
      <c r="B78" s="48" t="s">
        <v>127</v>
      </c>
      <c r="C78" s="112">
        <f t="shared" ref="C78:J78" si="10">SUM(C68:C77)</f>
        <v>207313.53</v>
      </c>
      <c r="D78" s="113">
        <f t="shared" si="10"/>
        <v>232373.81</v>
      </c>
      <c r="E78" s="113">
        <f t="shared" si="10"/>
        <v>499543.03</v>
      </c>
      <c r="F78" s="113">
        <f t="shared" si="10"/>
        <v>489326.02</v>
      </c>
      <c r="G78" s="113">
        <f t="shared" si="10"/>
        <v>700680.19</v>
      </c>
      <c r="H78" s="113">
        <f t="shared" si="10"/>
        <v>748128.66</v>
      </c>
      <c r="I78" s="113">
        <f t="shared" si="10"/>
        <v>982109.73999999987</v>
      </c>
      <c r="J78" s="114">
        <f t="shared" si="10"/>
        <v>1029585.6300000001</v>
      </c>
    </row>
    <row r="79" spans="1:10" x14ac:dyDescent="0.25">
      <c r="A79" s="43" t="s">
        <v>83</v>
      </c>
      <c r="B79" s="42" t="s">
        <v>82</v>
      </c>
      <c r="C79" s="115"/>
      <c r="D79" s="116"/>
      <c r="E79" s="107"/>
      <c r="F79" s="107"/>
      <c r="G79" s="107"/>
      <c r="H79" s="107"/>
      <c r="I79" s="107"/>
      <c r="J79" s="108"/>
    </row>
    <row r="80" spans="1:10" x14ac:dyDescent="0.25">
      <c r="A80" s="43" t="s">
        <v>85</v>
      </c>
      <c r="B80" s="42" t="s">
        <v>84</v>
      </c>
      <c r="C80" s="109">
        <v>14710.3</v>
      </c>
      <c r="D80" s="110">
        <v>19296.400000000001</v>
      </c>
      <c r="E80" s="110">
        <v>15301.33</v>
      </c>
      <c r="F80" s="110">
        <v>19296.400000000001</v>
      </c>
      <c r="G80" s="110">
        <v>15301.33</v>
      </c>
      <c r="H80" s="110">
        <v>24507.02</v>
      </c>
      <c r="I80" s="110">
        <v>35019.9</v>
      </c>
      <c r="J80" s="111">
        <v>24507.02</v>
      </c>
    </row>
    <row r="81" spans="1:10" x14ac:dyDescent="0.25">
      <c r="A81" s="43" t="s">
        <v>86</v>
      </c>
      <c r="B81" s="42" t="s">
        <v>0</v>
      </c>
      <c r="C81" s="106">
        <v>1057.3699999999999</v>
      </c>
      <c r="D81" s="107">
        <v>81742.880000000005</v>
      </c>
      <c r="E81" s="107">
        <v>1398.89</v>
      </c>
      <c r="F81" s="107">
        <v>81742.880000000005</v>
      </c>
      <c r="G81" s="107">
        <v>58262.03</v>
      </c>
      <c r="H81" s="107">
        <v>81742.880000000005</v>
      </c>
      <c r="I81" s="107">
        <v>67333.95</v>
      </c>
      <c r="J81" s="108">
        <v>247742.88</v>
      </c>
    </row>
    <row r="82" spans="1:10" x14ac:dyDescent="0.25">
      <c r="A82" s="43" t="s">
        <v>87</v>
      </c>
      <c r="B82" s="42" t="s">
        <v>1</v>
      </c>
      <c r="C82" s="106"/>
      <c r="D82" s="107"/>
      <c r="E82" s="107"/>
      <c r="F82" s="107"/>
      <c r="G82" s="107"/>
      <c r="H82" s="107"/>
      <c r="I82" s="107"/>
      <c r="J82" s="108"/>
    </row>
    <row r="83" spans="1:10" x14ac:dyDescent="0.25">
      <c r="A83" s="43" t="s">
        <v>89</v>
      </c>
      <c r="B83" s="42" t="s">
        <v>88</v>
      </c>
      <c r="C83" s="117">
        <v>5229.88</v>
      </c>
      <c r="D83" s="118">
        <v>19732.16</v>
      </c>
      <c r="E83" s="118">
        <v>55862.81</v>
      </c>
      <c r="F83" s="118">
        <v>19732.16</v>
      </c>
      <c r="G83" s="118">
        <v>83029.16</v>
      </c>
      <c r="H83" s="118">
        <v>19732.16</v>
      </c>
      <c r="I83" s="118">
        <v>94480</v>
      </c>
      <c r="J83" s="119">
        <v>259732.16</v>
      </c>
    </row>
    <row r="84" spans="1:10" x14ac:dyDescent="0.25">
      <c r="A84" s="45" t="s">
        <v>81</v>
      </c>
      <c r="B84" s="48" t="s">
        <v>126</v>
      </c>
      <c r="C84" s="112">
        <f t="shared" ref="C84:J84" si="11">SUM(C79:C83)</f>
        <v>20997.55</v>
      </c>
      <c r="D84" s="113">
        <f t="shared" si="11"/>
        <v>120771.44</v>
      </c>
      <c r="E84" s="113">
        <f t="shared" si="11"/>
        <v>72563.03</v>
      </c>
      <c r="F84" s="113">
        <f t="shared" si="11"/>
        <v>120771.44</v>
      </c>
      <c r="G84" s="113">
        <f t="shared" si="11"/>
        <v>156592.52000000002</v>
      </c>
      <c r="H84" s="113">
        <f t="shared" si="11"/>
        <v>125982.06000000001</v>
      </c>
      <c r="I84" s="113">
        <f t="shared" si="11"/>
        <v>196833.85</v>
      </c>
      <c r="J84" s="114">
        <f t="shared" si="11"/>
        <v>531982.06000000006</v>
      </c>
    </row>
    <row r="85" spans="1:10" x14ac:dyDescent="0.25">
      <c r="A85" s="43" t="s">
        <v>92</v>
      </c>
      <c r="B85" s="42" t="s">
        <v>91</v>
      </c>
      <c r="C85" s="120"/>
      <c r="D85" s="121"/>
      <c r="E85" s="121"/>
      <c r="F85" s="121"/>
      <c r="G85" s="121"/>
      <c r="H85" s="121"/>
      <c r="I85" s="121"/>
      <c r="J85" s="122"/>
    </row>
    <row r="86" spans="1:10" x14ac:dyDescent="0.25">
      <c r="A86" s="43" t="s">
        <v>94</v>
      </c>
      <c r="B86" s="42" t="s">
        <v>93</v>
      </c>
      <c r="C86" s="120"/>
      <c r="D86" s="121"/>
      <c r="E86" s="121"/>
      <c r="F86" s="121"/>
      <c r="G86" s="121"/>
      <c r="H86" s="121"/>
      <c r="I86" s="121"/>
      <c r="J86" s="122"/>
    </row>
    <row r="87" spans="1:10" x14ac:dyDescent="0.25">
      <c r="A87" s="43" t="s">
        <v>96</v>
      </c>
      <c r="B87" s="42" t="s">
        <v>95</v>
      </c>
      <c r="C87" s="120"/>
      <c r="D87" s="121"/>
      <c r="E87" s="121"/>
      <c r="F87" s="121"/>
      <c r="G87" s="121"/>
      <c r="H87" s="121"/>
      <c r="I87" s="121"/>
      <c r="J87" s="122"/>
    </row>
    <row r="88" spans="1:10" x14ac:dyDescent="0.25">
      <c r="A88" s="43" t="s">
        <v>98</v>
      </c>
      <c r="B88" s="42" t="s">
        <v>97</v>
      </c>
      <c r="C88" s="106"/>
      <c r="D88" s="107"/>
      <c r="E88" s="107"/>
      <c r="F88" s="107"/>
      <c r="G88" s="107"/>
      <c r="H88" s="107"/>
      <c r="I88" s="107"/>
      <c r="J88" s="108"/>
    </row>
    <row r="89" spans="1:10" x14ac:dyDescent="0.25">
      <c r="A89" s="45" t="s">
        <v>90</v>
      </c>
      <c r="B89" s="48" t="s">
        <v>125</v>
      </c>
      <c r="C89" s="112">
        <f t="shared" ref="C89:J89" si="12">SUM(C85:C88)</f>
        <v>0</v>
      </c>
      <c r="D89" s="123">
        <f t="shared" si="12"/>
        <v>0</v>
      </c>
      <c r="E89" s="123">
        <f t="shared" si="12"/>
        <v>0</v>
      </c>
      <c r="F89" s="123">
        <f t="shared" si="12"/>
        <v>0</v>
      </c>
      <c r="G89" s="123">
        <f t="shared" si="12"/>
        <v>0</v>
      </c>
      <c r="H89" s="123">
        <f t="shared" si="12"/>
        <v>0</v>
      </c>
      <c r="I89" s="123">
        <f t="shared" si="12"/>
        <v>0</v>
      </c>
      <c r="J89" s="124">
        <f t="shared" si="12"/>
        <v>0</v>
      </c>
    </row>
    <row r="90" spans="1:10" x14ac:dyDescent="0.25">
      <c r="A90" s="43" t="s">
        <v>101</v>
      </c>
      <c r="B90" s="42" t="s">
        <v>100</v>
      </c>
      <c r="C90" s="120"/>
      <c r="D90" s="121"/>
      <c r="E90" s="121"/>
      <c r="F90" s="121"/>
      <c r="G90" s="121"/>
      <c r="H90" s="121"/>
      <c r="I90" s="121"/>
      <c r="J90" s="122"/>
    </row>
    <row r="91" spans="1:10" x14ac:dyDescent="0.25">
      <c r="A91" s="43" t="s">
        <v>103</v>
      </c>
      <c r="B91" s="42" t="s">
        <v>102</v>
      </c>
      <c r="C91" s="120"/>
      <c r="D91" s="121"/>
      <c r="E91" s="121"/>
      <c r="F91" s="121"/>
      <c r="G91" s="121"/>
      <c r="H91" s="121"/>
      <c r="I91" s="121"/>
      <c r="J91" s="122"/>
    </row>
    <row r="92" spans="1:10" x14ac:dyDescent="0.25">
      <c r="A92" s="43" t="s">
        <v>105</v>
      </c>
      <c r="B92" s="42" t="s">
        <v>104</v>
      </c>
      <c r="C92" s="120">
        <v>25152.27</v>
      </c>
      <c r="D92" s="121">
        <v>0</v>
      </c>
      <c r="E92" s="121">
        <v>58207.6</v>
      </c>
      <c r="F92" s="121">
        <v>36153</v>
      </c>
      <c r="G92" s="121">
        <v>58207.6</v>
      </c>
      <c r="H92" s="121">
        <v>36153</v>
      </c>
      <c r="I92" s="121">
        <v>65816</v>
      </c>
      <c r="J92" s="122">
        <v>72306</v>
      </c>
    </row>
    <row r="93" spans="1:10" x14ac:dyDescent="0.25">
      <c r="A93" s="43" t="s">
        <v>107</v>
      </c>
      <c r="B93" s="42" t="s">
        <v>106</v>
      </c>
      <c r="C93" s="120"/>
      <c r="D93" s="121"/>
      <c r="E93" s="121"/>
      <c r="F93" s="121"/>
      <c r="G93" s="121"/>
      <c r="H93" s="121"/>
      <c r="I93" s="121"/>
      <c r="J93" s="122"/>
    </row>
    <row r="94" spans="1:10" x14ac:dyDescent="0.25">
      <c r="A94" s="43" t="s">
        <v>109</v>
      </c>
      <c r="B94" s="42" t="s">
        <v>108</v>
      </c>
      <c r="C94" s="120"/>
      <c r="D94" s="121"/>
      <c r="E94" s="121"/>
      <c r="F94" s="121"/>
      <c r="G94" s="121"/>
      <c r="H94" s="121"/>
      <c r="I94" s="121"/>
      <c r="J94" s="122"/>
    </row>
    <row r="95" spans="1:10" x14ac:dyDescent="0.25">
      <c r="A95" s="45" t="s">
        <v>99</v>
      </c>
      <c r="B95" s="48" t="s">
        <v>124</v>
      </c>
      <c r="C95" s="125">
        <f t="shared" ref="C95:J95" si="13">SUM(C90:C94)</f>
        <v>25152.27</v>
      </c>
      <c r="D95" s="123">
        <f t="shared" si="13"/>
        <v>0</v>
      </c>
      <c r="E95" s="123">
        <f t="shared" si="13"/>
        <v>58207.6</v>
      </c>
      <c r="F95" s="123">
        <f t="shared" si="13"/>
        <v>36153</v>
      </c>
      <c r="G95" s="123">
        <f t="shared" si="13"/>
        <v>58207.6</v>
      </c>
      <c r="H95" s="123">
        <f t="shared" si="13"/>
        <v>36153</v>
      </c>
      <c r="I95" s="123">
        <f t="shared" si="13"/>
        <v>65816</v>
      </c>
      <c r="J95" s="124">
        <f t="shared" si="13"/>
        <v>72306</v>
      </c>
    </row>
    <row r="96" spans="1:10" ht="30" x14ac:dyDescent="0.25">
      <c r="A96" s="45" t="s">
        <v>168</v>
      </c>
      <c r="B96" s="54" t="s">
        <v>128</v>
      </c>
      <c r="C96" s="126"/>
      <c r="D96" s="127"/>
      <c r="E96" s="127"/>
      <c r="F96" s="127"/>
      <c r="G96" s="127"/>
      <c r="H96" s="127"/>
      <c r="I96" s="127"/>
      <c r="J96" s="128"/>
    </row>
    <row r="97" spans="1:10" x14ac:dyDescent="0.25">
      <c r="A97" s="43" t="s">
        <v>112</v>
      </c>
      <c r="B97" s="42" t="s">
        <v>111</v>
      </c>
      <c r="C97" s="120">
        <v>10527.64</v>
      </c>
      <c r="D97" s="121">
        <v>21629.919999999998</v>
      </c>
      <c r="E97" s="121">
        <v>26455.55</v>
      </c>
      <c r="F97" s="121">
        <v>57183</v>
      </c>
      <c r="G97" s="121">
        <v>46579.62</v>
      </c>
      <c r="H97" s="121">
        <v>92736.08</v>
      </c>
      <c r="I97" s="121">
        <v>71515.649999999994</v>
      </c>
      <c r="J97" s="122">
        <v>139017</v>
      </c>
    </row>
    <row r="98" spans="1:10" x14ac:dyDescent="0.25">
      <c r="A98" s="43" t="s">
        <v>114</v>
      </c>
      <c r="B98" s="42" t="s">
        <v>113</v>
      </c>
      <c r="C98" s="120">
        <v>17149.599999999999</v>
      </c>
      <c r="D98" s="121">
        <v>26612.33</v>
      </c>
      <c r="E98" s="121">
        <v>44105.9</v>
      </c>
      <c r="F98" s="121">
        <v>60523.09</v>
      </c>
      <c r="G98" s="121">
        <v>65893.850000000006</v>
      </c>
      <c r="H98" s="121">
        <v>94433.85</v>
      </c>
      <c r="I98" s="121">
        <v>88987.94</v>
      </c>
      <c r="J98" s="122">
        <v>133344.60999999999</v>
      </c>
    </row>
    <row r="99" spans="1:10" x14ac:dyDescent="0.25">
      <c r="A99" s="45" t="s">
        <v>110</v>
      </c>
      <c r="B99" s="48" t="s">
        <v>123</v>
      </c>
      <c r="C99" s="129">
        <f t="shared" ref="C99:J99" si="14">+C97+C98</f>
        <v>27677.239999999998</v>
      </c>
      <c r="D99" s="130">
        <f t="shared" si="14"/>
        <v>48242.25</v>
      </c>
      <c r="E99" s="130">
        <f t="shared" si="14"/>
        <v>70561.45</v>
      </c>
      <c r="F99" s="130">
        <f t="shared" si="14"/>
        <v>117706.09</v>
      </c>
      <c r="G99" s="130">
        <f t="shared" si="14"/>
        <v>112473.47</v>
      </c>
      <c r="H99" s="130">
        <f t="shared" si="14"/>
        <v>187169.93</v>
      </c>
      <c r="I99" s="130">
        <f t="shared" si="14"/>
        <v>160503.59</v>
      </c>
      <c r="J99" s="131">
        <f t="shared" si="14"/>
        <v>272361.61</v>
      </c>
    </row>
    <row r="100" spans="1:10" ht="17.25" x14ac:dyDescent="0.25">
      <c r="A100" s="55" t="s">
        <v>137</v>
      </c>
      <c r="B100" s="51" t="s">
        <v>144</v>
      </c>
      <c r="C100" s="132"/>
      <c r="D100" s="133">
        <v>0</v>
      </c>
      <c r="E100" s="133"/>
      <c r="F100" s="133">
        <v>0</v>
      </c>
      <c r="G100" s="133"/>
      <c r="H100" s="133">
        <v>0</v>
      </c>
      <c r="I100" s="133"/>
      <c r="J100" s="134">
        <v>0</v>
      </c>
    </row>
    <row r="101" spans="1:10" x14ac:dyDescent="0.25">
      <c r="A101" s="4" t="s">
        <v>132</v>
      </c>
      <c r="B101" s="3"/>
      <c r="C101" s="135">
        <f t="shared" ref="C101:J101" si="15">+C100+C99+C96+C95+C89+C84+C78</f>
        <v>281140.58999999997</v>
      </c>
      <c r="D101" s="136">
        <f t="shared" si="15"/>
        <v>401387.5</v>
      </c>
      <c r="E101" s="136">
        <f t="shared" si="15"/>
        <v>700875.11</v>
      </c>
      <c r="F101" s="136">
        <f t="shared" si="15"/>
        <v>763956.55</v>
      </c>
      <c r="G101" s="136">
        <f t="shared" si="15"/>
        <v>1027953.78</v>
      </c>
      <c r="H101" s="136">
        <f t="shared" si="15"/>
        <v>1097433.6499999999</v>
      </c>
      <c r="I101" s="136">
        <f t="shared" si="15"/>
        <v>1405263.18</v>
      </c>
      <c r="J101" s="137">
        <f t="shared" si="15"/>
        <v>1906235.3000000003</v>
      </c>
    </row>
    <row r="102" spans="1:10" x14ac:dyDescent="0.25">
      <c r="A102" s="4" t="s">
        <v>162</v>
      </c>
      <c r="B102" s="3"/>
      <c r="C102" s="16"/>
      <c r="D102" s="100">
        <v>0</v>
      </c>
      <c r="E102" s="17"/>
      <c r="F102" s="100">
        <v>0</v>
      </c>
      <c r="G102" s="17"/>
      <c r="H102" s="100">
        <v>0</v>
      </c>
      <c r="I102" s="17"/>
      <c r="J102" s="102">
        <v>0</v>
      </c>
    </row>
    <row r="103" spans="1:10" x14ac:dyDescent="0.25">
      <c r="A103" s="31"/>
      <c r="B103" s="56"/>
      <c r="C103" s="57"/>
      <c r="D103" s="57"/>
      <c r="E103" s="57"/>
      <c r="F103" s="57"/>
      <c r="G103" s="57"/>
      <c r="H103" s="57"/>
      <c r="I103" s="57"/>
      <c r="J103" s="58"/>
    </row>
    <row r="104" spans="1:10" x14ac:dyDescent="0.25">
      <c r="A104" s="59"/>
      <c r="B104" s="60" t="s">
        <v>129</v>
      </c>
      <c r="C104" s="136">
        <f t="shared" ref="C104:J104" si="16">+C62-C101</f>
        <v>960245.43</v>
      </c>
      <c r="D104" s="136">
        <f t="shared" si="16"/>
        <v>645247.07000000007</v>
      </c>
      <c r="E104" s="136">
        <f t="shared" si="16"/>
        <v>931474.28000000014</v>
      </c>
      <c r="F104" s="136">
        <f t="shared" si="16"/>
        <v>607580.07999999984</v>
      </c>
      <c r="G104" s="136">
        <f t="shared" si="16"/>
        <v>871846.67999999993</v>
      </c>
      <c r="H104" s="136">
        <f t="shared" si="16"/>
        <v>430059.88000000012</v>
      </c>
      <c r="I104" s="136">
        <f t="shared" si="16"/>
        <v>823869.84000000008</v>
      </c>
      <c r="J104" s="137">
        <f t="shared" si="16"/>
        <v>62966.229999999749</v>
      </c>
    </row>
    <row r="105" spans="1:10" s="37" customFormat="1" x14ac:dyDescent="0.2">
      <c r="A105" s="59"/>
      <c r="B105" s="60" t="s">
        <v>163</v>
      </c>
      <c r="C105" s="18"/>
      <c r="D105" s="140">
        <f>+D63-D102</f>
        <v>764761.75</v>
      </c>
      <c r="E105" s="19"/>
      <c r="F105" s="140">
        <f>+F63-F102</f>
        <v>764761.75</v>
      </c>
      <c r="G105" s="19"/>
      <c r="H105" s="140">
        <f>+H63-H102</f>
        <v>764761.75</v>
      </c>
      <c r="I105" s="19"/>
      <c r="J105" s="138">
        <f>+J63-J102</f>
        <v>764761.75</v>
      </c>
    </row>
    <row r="106" spans="1:10" s="37" customFormat="1" x14ac:dyDescent="0.25">
      <c r="A106" s="61"/>
      <c r="B106" s="60" t="s">
        <v>134</v>
      </c>
      <c r="C106" s="136">
        <v>0</v>
      </c>
      <c r="D106" s="136">
        <f>IF(D104&lt;0,-D104,0)</f>
        <v>0</v>
      </c>
      <c r="E106" s="136">
        <v>0</v>
      </c>
      <c r="F106" s="136">
        <f>IF(F104&lt;0,-F104,0)</f>
        <v>0</v>
      </c>
      <c r="G106" s="136">
        <v>0</v>
      </c>
      <c r="H106" s="136">
        <f>IF(H104&lt;0,-H104,0)</f>
        <v>0</v>
      </c>
      <c r="I106" s="136">
        <v>0</v>
      </c>
      <c r="J106" s="139">
        <f>IF(J104&lt;0,-J104,0)</f>
        <v>0</v>
      </c>
    </row>
    <row r="107" spans="1:10" s="20" customFormat="1" ht="21" customHeight="1" x14ac:dyDescent="0.2">
      <c r="A107" s="2" t="s">
        <v>149</v>
      </c>
      <c r="B107" s="2"/>
      <c r="C107" s="2"/>
      <c r="D107" s="2"/>
      <c r="E107" s="2"/>
      <c r="F107" s="2"/>
      <c r="G107" s="2"/>
      <c r="H107" s="2"/>
      <c r="I107" s="2"/>
      <c r="J107" s="2"/>
    </row>
    <row r="108" spans="1:10" s="20" customFormat="1" ht="21" customHeight="1" x14ac:dyDescent="0.2">
      <c r="A108" s="1" t="s">
        <v>151</v>
      </c>
      <c r="B108" s="1"/>
      <c r="C108" s="1"/>
      <c r="D108" s="1"/>
      <c r="E108" s="1"/>
      <c r="F108" s="1"/>
      <c r="G108" s="1"/>
      <c r="H108" s="1"/>
      <c r="I108" s="1"/>
      <c r="J108" s="1"/>
    </row>
    <row r="109" spans="1:10" s="20" customFormat="1" ht="21" customHeight="1" x14ac:dyDescent="0.2">
      <c r="A109" s="14" t="s">
        <v>167</v>
      </c>
      <c r="B109" s="14"/>
      <c r="C109" s="14"/>
      <c r="D109" s="14"/>
      <c r="E109" s="14"/>
      <c r="F109" s="14"/>
      <c r="G109" s="14"/>
      <c r="H109" s="14"/>
      <c r="I109" s="14"/>
      <c r="J109" s="14"/>
    </row>
  </sheetData>
  <sheetProtection password="D3C7" sheet="1" objects="1" scenarios="1"/>
  <mergeCells count="31">
    <mergeCell ref="A3:J3"/>
    <mergeCell ref="A4:J4"/>
    <mergeCell ref="A7:J7"/>
    <mergeCell ref="A9:J9"/>
    <mergeCell ref="C65:J65"/>
    <mergeCell ref="B65:B67"/>
    <mergeCell ref="A60:B60"/>
    <mergeCell ref="A5:J5"/>
    <mergeCell ref="B11:B13"/>
    <mergeCell ref="C12:D12"/>
    <mergeCell ref="A61:B61"/>
    <mergeCell ref="A62:B62"/>
    <mergeCell ref="A63:B63"/>
    <mergeCell ref="A8:J8"/>
    <mergeCell ref="A11:A13"/>
    <mergeCell ref="A109:J109"/>
    <mergeCell ref="C11:J11"/>
    <mergeCell ref="A6:J6"/>
    <mergeCell ref="B1:J2"/>
    <mergeCell ref="E12:F12"/>
    <mergeCell ref="G12:H12"/>
    <mergeCell ref="I12:J12"/>
    <mergeCell ref="A101:B101"/>
    <mergeCell ref="A102:B102"/>
    <mergeCell ref="A107:J107"/>
    <mergeCell ref="A108:J108"/>
    <mergeCell ref="C66:D66"/>
    <mergeCell ref="E66:F66"/>
    <mergeCell ref="G66:H66"/>
    <mergeCell ref="I66:J66"/>
    <mergeCell ref="A65:A67"/>
  </mergeCells>
  <pageMargins left="0.31496062992126" right="0.118110236220472" top="0.15748031496063" bottom="0" header="0" footer="0"/>
  <pageSetup paperSize="9" scale="1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6"/>
  <sheetViews>
    <sheetView showGridLines="0" zoomScale="85" zoomScaleNormal="85" workbookViewId="0"/>
  </sheetViews>
  <sheetFormatPr defaultColWidth="12.5703125" defaultRowHeight="15" customHeight="1" x14ac:dyDescent="0.25"/>
  <cols>
    <col min="1" max="1" width="15.7109375" style="20" customWidth="1"/>
    <col min="2" max="2" width="65.85546875" style="20" customWidth="1"/>
    <col min="3" max="3" width="37.140625" style="20" customWidth="1"/>
    <col min="4" max="4" width="35.42578125" style="20" bestFit="1" customWidth="1"/>
    <col min="5" max="5" width="34.85546875" style="20" bestFit="1" customWidth="1"/>
    <col min="6" max="6" width="14" style="20" bestFit="1" customWidth="1"/>
    <col min="7" max="7" width="20.85546875" style="21" customWidth="1"/>
    <col min="8" max="8" width="22" style="21" customWidth="1"/>
    <col min="9" max="9" width="20.140625" style="21" customWidth="1"/>
    <col min="10" max="10" width="21.85546875" style="21" customWidth="1"/>
    <col min="11" max="11" width="19.85546875" style="21" customWidth="1"/>
    <col min="12" max="12" width="23" style="21" customWidth="1"/>
    <col min="13" max="13" width="21.7109375" style="21" customWidth="1"/>
    <col min="14" max="14" width="23.5703125" style="21" customWidth="1"/>
    <col min="15" max="15" width="12.5703125" style="21" customWidth="1"/>
    <col min="16" max="16384" width="12.5703125" style="21"/>
  </cols>
  <sheetData>
    <row r="1" spans="1:14" ht="53.45" customHeight="1" x14ac:dyDescent="0.25">
      <c r="A1" s="148"/>
      <c r="B1" s="9" t="s">
        <v>146</v>
      </c>
      <c r="C1" s="9"/>
      <c r="D1" s="9"/>
      <c r="E1" s="9"/>
      <c r="F1" s="9"/>
      <c r="G1" s="9"/>
      <c r="H1" s="9"/>
      <c r="I1" s="9"/>
      <c r="J1" s="9"/>
      <c r="K1" s="9"/>
      <c r="L1" s="9"/>
      <c r="M1" s="9"/>
      <c r="N1" s="9"/>
    </row>
    <row r="2" spans="1:14" ht="16.5" customHeight="1" x14ac:dyDescent="0.25">
      <c r="B2" s="9"/>
      <c r="C2" s="9"/>
      <c r="D2" s="9"/>
      <c r="E2" s="9"/>
      <c r="F2" s="9"/>
      <c r="G2" s="9"/>
      <c r="H2" s="9"/>
      <c r="I2" s="9"/>
      <c r="J2" s="9"/>
      <c r="K2" s="9"/>
      <c r="L2" s="9"/>
      <c r="M2" s="9"/>
      <c r="N2" s="9"/>
    </row>
    <row r="3" spans="1:14" s="37" customFormat="1" ht="30" customHeight="1" x14ac:dyDescent="0.2">
      <c r="A3" s="10" t="s">
        <v>145</v>
      </c>
      <c r="B3" s="10"/>
      <c r="C3" s="10"/>
      <c r="D3" s="10"/>
      <c r="E3" s="10"/>
      <c r="F3" s="10"/>
      <c r="G3" s="10"/>
      <c r="H3" s="10"/>
      <c r="I3" s="10"/>
      <c r="J3" s="10"/>
      <c r="K3" s="10"/>
      <c r="L3" s="10"/>
      <c r="M3" s="10"/>
      <c r="N3" s="10"/>
    </row>
    <row r="4" spans="1:14" s="37" customFormat="1" ht="15" customHeight="1" x14ac:dyDescent="0.2">
      <c r="A4" s="10" t="s">
        <v>150</v>
      </c>
      <c r="B4" s="10"/>
      <c r="C4" s="10"/>
      <c r="D4" s="10"/>
      <c r="E4" s="10"/>
      <c r="F4" s="10"/>
      <c r="G4" s="10"/>
      <c r="H4" s="10"/>
      <c r="I4" s="10"/>
      <c r="J4" s="10"/>
      <c r="K4" s="10"/>
      <c r="L4" s="10"/>
      <c r="M4" s="10"/>
      <c r="N4" s="10"/>
    </row>
    <row r="5" spans="1:14" s="37" customFormat="1" ht="15" customHeight="1" x14ac:dyDescent="0.2">
      <c r="A5" s="274" t="s">
        <v>164</v>
      </c>
      <c r="B5" s="274"/>
      <c r="C5" s="274"/>
      <c r="D5" s="274"/>
      <c r="E5" s="274"/>
      <c r="F5" s="274"/>
      <c r="G5" s="274"/>
      <c r="H5" s="274"/>
      <c r="I5" s="274"/>
      <c r="J5" s="274"/>
      <c r="K5" s="274"/>
      <c r="L5" s="274"/>
      <c r="M5" s="274"/>
      <c r="N5" s="274"/>
    </row>
    <row r="6" spans="1:14" s="37" customFormat="1" ht="15" customHeight="1" x14ac:dyDescent="0.2">
      <c r="A6" s="10" t="s">
        <v>165</v>
      </c>
      <c r="B6" s="10"/>
      <c r="C6" s="10"/>
      <c r="D6" s="10"/>
      <c r="E6" s="10"/>
      <c r="F6" s="10"/>
      <c r="G6" s="10"/>
      <c r="H6" s="10"/>
      <c r="I6" s="10"/>
      <c r="J6" s="10"/>
      <c r="K6" s="10"/>
      <c r="L6" s="10"/>
      <c r="M6" s="10"/>
      <c r="N6" s="10"/>
    </row>
    <row r="7" spans="1:14" s="37" customFormat="1" ht="65.099999999999994" customHeight="1" x14ac:dyDescent="0.2">
      <c r="A7" s="10" t="s">
        <v>153</v>
      </c>
      <c r="B7" s="10"/>
      <c r="C7" s="10"/>
      <c r="D7" s="10"/>
      <c r="E7" s="10"/>
      <c r="F7" s="10"/>
      <c r="G7" s="10"/>
      <c r="H7" s="10"/>
      <c r="I7" s="10"/>
      <c r="J7" s="10"/>
      <c r="K7" s="10"/>
      <c r="L7" s="10"/>
      <c r="M7" s="10"/>
      <c r="N7" s="10"/>
    </row>
    <row r="8" spans="1:14" s="37" customFormat="1" ht="15" customHeight="1" x14ac:dyDescent="0.2">
      <c r="A8" s="10" t="s">
        <v>152</v>
      </c>
      <c r="B8" s="10"/>
      <c r="C8" s="10"/>
      <c r="D8" s="10"/>
      <c r="E8" s="10"/>
      <c r="F8" s="10"/>
      <c r="G8" s="10"/>
      <c r="H8" s="10"/>
      <c r="I8" s="10"/>
      <c r="J8" s="10"/>
      <c r="K8" s="10"/>
      <c r="L8" s="10"/>
      <c r="M8" s="10"/>
      <c r="N8" s="10"/>
    </row>
    <row r="9" spans="1:14" s="37" customFormat="1" ht="15" customHeight="1" x14ac:dyDescent="0.2">
      <c r="A9" s="274" t="s">
        <v>166</v>
      </c>
      <c r="B9" s="274"/>
      <c r="C9" s="274"/>
      <c r="D9" s="274"/>
      <c r="E9" s="274"/>
      <c r="F9" s="274"/>
      <c r="G9" s="274"/>
      <c r="H9" s="274"/>
      <c r="I9" s="274"/>
      <c r="J9" s="274"/>
      <c r="K9" s="274"/>
      <c r="L9" s="274"/>
      <c r="M9" s="274"/>
      <c r="N9" s="274"/>
    </row>
    <row r="10" spans="1:14" s="24" customFormat="1" ht="18.75" customHeight="1" x14ac:dyDescent="0.25">
      <c r="A10" s="22"/>
      <c r="B10" s="23"/>
      <c r="C10" s="23"/>
      <c r="D10" s="23"/>
      <c r="E10" s="23"/>
      <c r="F10" s="23"/>
      <c r="G10" s="23"/>
      <c r="H10" s="23"/>
      <c r="I10" s="23"/>
      <c r="J10" s="23"/>
      <c r="K10" s="23"/>
      <c r="L10" s="23"/>
      <c r="M10" s="23"/>
      <c r="N10" s="23"/>
    </row>
    <row r="11" spans="1:14" ht="15.6" customHeight="1" x14ac:dyDescent="0.25">
      <c r="A11" s="277" t="s">
        <v>130</v>
      </c>
      <c r="B11" s="282" t="s">
        <v>131</v>
      </c>
      <c r="C11" s="282" t="s">
        <v>169</v>
      </c>
      <c r="D11" s="282" t="s">
        <v>170</v>
      </c>
      <c r="E11" s="282" t="s">
        <v>171</v>
      </c>
      <c r="F11" s="282" t="s">
        <v>172</v>
      </c>
      <c r="G11" s="13" t="s">
        <v>3</v>
      </c>
      <c r="H11" s="12"/>
      <c r="I11" s="12"/>
      <c r="J11" s="12"/>
      <c r="K11" s="12"/>
      <c r="L11" s="12"/>
      <c r="M11" s="12"/>
      <c r="N11" s="11"/>
    </row>
    <row r="12" spans="1:14" ht="33" customHeight="1" x14ac:dyDescent="0.25">
      <c r="A12" s="286"/>
      <c r="B12" s="278"/>
      <c r="C12" s="278"/>
      <c r="D12" s="278"/>
      <c r="E12" s="278"/>
      <c r="F12" s="278"/>
      <c r="G12" s="284" t="s">
        <v>177</v>
      </c>
      <c r="H12" s="285"/>
      <c r="I12" s="8" t="s">
        <v>178</v>
      </c>
      <c r="J12" s="7"/>
      <c r="K12" s="6" t="s">
        <v>179</v>
      </c>
      <c r="L12" s="7"/>
      <c r="M12" s="6" t="s">
        <v>180</v>
      </c>
      <c r="N12" s="5"/>
    </row>
    <row r="13" spans="1:14" ht="37.5" customHeight="1" x14ac:dyDescent="0.25">
      <c r="A13" s="287"/>
      <c r="B13" s="283"/>
      <c r="C13" s="283"/>
      <c r="D13" s="283"/>
      <c r="E13" s="283"/>
      <c r="F13" s="283"/>
      <c r="G13" s="25" t="s">
        <v>143</v>
      </c>
      <c r="H13" s="26" t="s">
        <v>181</v>
      </c>
      <c r="I13" s="27" t="s">
        <v>143</v>
      </c>
      <c r="J13" s="28" t="s">
        <v>156</v>
      </c>
      <c r="K13" s="29" t="s">
        <v>143</v>
      </c>
      <c r="L13" s="28" t="s">
        <v>156</v>
      </c>
      <c r="M13" s="29" t="s">
        <v>143</v>
      </c>
      <c r="N13" s="30" t="s">
        <v>4</v>
      </c>
    </row>
    <row r="14" spans="1:14" s="34" customFormat="1" ht="19.5" customHeight="1" x14ac:dyDescent="0.2">
      <c r="A14" s="31"/>
      <c r="B14" s="32" t="s">
        <v>138</v>
      </c>
      <c r="C14" s="32"/>
      <c r="D14" s="32"/>
      <c r="E14" s="32"/>
      <c r="F14" s="32"/>
      <c r="G14" s="62">
        <v>940907.81</v>
      </c>
      <c r="H14" s="63">
        <v>764761.75</v>
      </c>
      <c r="I14" s="33"/>
      <c r="J14" s="33"/>
      <c r="K14" s="33"/>
      <c r="L14" s="33"/>
      <c r="M14" s="33"/>
      <c r="N14" s="33"/>
    </row>
    <row r="15" spans="1:14" s="37" customFormat="1" x14ac:dyDescent="0.2">
      <c r="A15" s="31"/>
      <c r="B15" s="35" t="s">
        <v>157</v>
      </c>
      <c r="C15" s="35"/>
      <c r="D15" s="35"/>
      <c r="E15" s="35"/>
      <c r="F15" s="35"/>
      <c r="G15" s="15"/>
      <c r="H15" s="63">
        <v>764761.75</v>
      </c>
      <c r="I15" s="36"/>
      <c r="J15" s="36"/>
      <c r="K15" s="36"/>
      <c r="L15" s="36"/>
      <c r="M15" s="36"/>
      <c r="N15" s="36"/>
    </row>
    <row r="16" spans="1:14" s="37" customFormat="1" x14ac:dyDescent="0.2">
      <c r="A16" s="31"/>
      <c r="B16" s="38"/>
      <c r="C16" s="38"/>
      <c r="D16" s="38"/>
      <c r="E16" s="38"/>
      <c r="F16" s="38"/>
      <c r="G16" s="39"/>
      <c r="H16" s="39"/>
      <c r="I16" s="40"/>
      <c r="J16" s="40"/>
      <c r="K16" s="40"/>
      <c r="L16" s="40"/>
      <c r="M16" s="40"/>
      <c r="N16" s="40"/>
    </row>
    <row r="17" spans="1:14" s="37" customFormat="1" x14ac:dyDescent="0.25">
      <c r="A17" s="149" t="s">
        <v>7</v>
      </c>
      <c r="B17" s="150" t="s">
        <v>6</v>
      </c>
      <c r="C17" s="194"/>
      <c r="D17" s="194"/>
      <c r="E17" s="194"/>
      <c r="F17" s="198"/>
      <c r="G17" s="64">
        <v>136536.28</v>
      </c>
      <c r="H17" s="65">
        <f>SUM(H18:H23)</f>
        <v>133404.69</v>
      </c>
      <c r="I17" s="65">
        <v>362280.37</v>
      </c>
      <c r="J17" s="65">
        <f>SUM(J18:J23)</f>
        <v>164326.82</v>
      </c>
      <c r="K17" s="65">
        <v>479150.22</v>
      </c>
      <c r="L17" s="65">
        <f>SUM(L18:L23)</f>
        <v>195248.95</v>
      </c>
      <c r="M17" s="65">
        <v>707344.28</v>
      </c>
      <c r="N17" s="66">
        <f>SUM(N18:N23)</f>
        <v>226171.08999999997</v>
      </c>
    </row>
    <row r="18" spans="1:14" s="37" customFormat="1" ht="38.25" x14ac:dyDescent="0.25">
      <c r="A18" s="151"/>
      <c r="B18" s="190"/>
      <c r="C18" s="204" t="s">
        <v>188</v>
      </c>
      <c r="D18" s="204" t="s">
        <v>189</v>
      </c>
      <c r="E18" s="204" t="s">
        <v>190</v>
      </c>
      <c r="F18" s="206" t="s">
        <v>191</v>
      </c>
      <c r="G18" s="207"/>
      <c r="H18" s="208">
        <v>14957.18</v>
      </c>
      <c r="I18" s="209"/>
      <c r="J18" s="208">
        <v>45115.66</v>
      </c>
      <c r="K18" s="209"/>
      <c r="L18" s="208">
        <v>75274.14</v>
      </c>
      <c r="M18" s="209"/>
      <c r="N18" s="210">
        <v>105432.63</v>
      </c>
    </row>
    <row r="19" spans="1:14" s="37" customFormat="1" ht="38.25" x14ac:dyDescent="0.25">
      <c r="A19" s="151"/>
      <c r="B19" s="190"/>
      <c r="C19" s="211" t="s">
        <v>192</v>
      </c>
      <c r="D19" s="211" t="s">
        <v>189</v>
      </c>
      <c r="E19" s="211" t="s">
        <v>190</v>
      </c>
      <c r="F19" s="212" t="s">
        <v>191</v>
      </c>
      <c r="G19" s="213"/>
      <c r="H19" s="214">
        <v>214.95</v>
      </c>
      <c r="I19" s="215"/>
      <c r="J19" s="214">
        <v>978.6</v>
      </c>
      <c r="K19" s="215"/>
      <c r="L19" s="214">
        <v>1742.25</v>
      </c>
      <c r="M19" s="215"/>
      <c r="N19" s="216">
        <v>2505.9</v>
      </c>
    </row>
    <row r="20" spans="1:14" s="37" customFormat="1" ht="38.25" x14ac:dyDescent="0.25">
      <c r="A20" s="151"/>
      <c r="B20" s="190"/>
      <c r="C20" s="211" t="s">
        <v>193</v>
      </c>
      <c r="D20" s="211" t="s">
        <v>194</v>
      </c>
      <c r="E20" s="211" t="s">
        <v>195</v>
      </c>
      <c r="F20" s="212" t="s">
        <v>196</v>
      </c>
      <c r="G20" s="213"/>
      <c r="H20" s="214">
        <v>42942.59</v>
      </c>
      <c r="I20" s="215"/>
      <c r="J20" s="214">
        <v>42942.59</v>
      </c>
      <c r="K20" s="215"/>
      <c r="L20" s="214">
        <v>42942.59</v>
      </c>
      <c r="M20" s="215"/>
      <c r="N20" s="216">
        <v>42942.59</v>
      </c>
    </row>
    <row r="21" spans="1:14" s="37" customFormat="1" ht="38.25" x14ac:dyDescent="0.25">
      <c r="A21" s="151"/>
      <c r="B21" s="190"/>
      <c r="C21" s="211" t="s">
        <v>197</v>
      </c>
      <c r="D21" s="211" t="s">
        <v>194</v>
      </c>
      <c r="E21" s="211" t="s">
        <v>198</v>
      </c>
      <c r="F21" s="212" t="s">
        <v>196</v>
      </c>
      <c r="G21" s="213"/>
      <c r="H21" s="214">
        <v>15692.09</v>
      </c>
      <c r="I21" s="215"/>
      <c r="J21" s="214">
        <v>15692.09</v>
      </c>
      <c r="K21" s="215"/>
      <c r="L21" s="214">
        <v>15692.09</v>
      </c>
      <c r="M21" s="215"/>
      <c r="N21" s="216">
        <v>15692.09</v>
      </c>
    </row>
    <row r="22" spans="1:14" s="37" customFormat="1" ht="38.25" x14ac:dyDescent="0.25">
      <c r="A22" s="151"/>
      <c r="B22" s="190"/>
      <c r="C22" s="211" t="s">
        <v>199</v>
      </c>
      <c r="D22" s="211" t="s">
        <v>200</v>
      </c>
      <c r="E22" s="211" t="s">
        <v>201</v>
      </c>
      <c r="F22" s="212" t="s">
        <v>196</v>
      </c>
      <c r="G22" s="213"/>
      <c r="H22" s="214">
        <v>58512.95</v>
      </c>
      <c r="I22" s="215"/>
      <c r="J22" s="214">
        <v>58512.95</v>
      </c>
      <c r="K22" s="215"/>
      <c r="L22" s="214">
        <v>58512.95</v>
      </c>
      <c r="M22" s="215"/>
      <c r="N22" s="216">
        <v>58512.95</v>
      </c>
    </row>
    <row r="23" spans="1:14" s="37" customFormat="1" ht="38.25" x14ac:dyDescent="0.25">
      <c r="A23" s="151"/>
      <c r="B23" s="190"/>
      <c r="C23" s="191" t="s">
        <v>202</v>
      </c>
      <c r="D23" s="191" t="s">
        <v>200</v>
      </c>
      <c r="E23" s="191" t="s">
        <v>203</v>
      </c>
      <c r="F23" s="195" t="s">
        <v>196</v>
      </c>
      <c r="G23" s="199"/>
      <c r="H23" s="201">
        <v>1084.93</v>
      </c>
      <c r="I23" s="200"/>
      <c r="J23" s="201">
        <v>1084.93</v>
      </c>
      <c r="K23" s="200"/>
      <c r="L23" s="201">
        <v>1084.93</v>
      </c>
      <c r="M23" s="200"/>
      <c r="N23" s="202">
        <v>1084.93</v>
      </c>
    </row>
    <row r="24" spans="1:14" x14ac:dyDescent="0.25">
      <c r="A24" s="151" t="s">
        <v>13</v>
      </c>
      <c r="B24" s="150" t="s">
        <v>12</v>
      </c>
      <c r="C24" s="193"/>
      <c r="D24" s="193"/>
      <c r="E24" s="193"/>
      <c r="F24" s="197"/>
      <c r="G24" s="71"/>
      <c r="H24" s="73">
        <f>SUM(H25:H26)</f>
        <v>0</v>
      </c>
      <c r="I24" s="73">
        <v>51363.48</v>
      </c>
      <c r="J24" s="73">
        <f>SUM(J25:J26)</f>
        <v>59886.27</v>
      </c>
      <c r="K24" s="73">
        <v>62510.26</v>
      </c>
      <c r="L24" s="73">
        <f>SUM(L25:L26)</f>
        <v>59886.27</v>
      </c>
      <c r="M24" s="73">
        <v>88979.83</v>
      </c>
      <c r="N24" s="74">
        <f>SUM(N25:N26)</f>
        <v>103659.36</v>
      </c>
    </row>
    <row r="25" spans="1:14" ht="25.5" x14ac:dyDescent="0.25">
      <c r="A25" s="151"/>
      <c r="B25" s="190"/>
      <c r="C25" s="204" t="s">
        <v>204</v>
      </c>
      <c r="D25" s="204" t="s">
        <v>205</v>
      </c>
      <c r="E25" s="204" t="s">
        <v>206</v>
      </c>
      <c r="F25" s="206" t="s">
        <v>207</v>
      </c>
      <c r="G25" s="218"/>
      <c r="H25" s="223">
        <v>0</v>
      </c>
      <c r="I25" s="220"/>
      <c r="J25" s="223">
        <v>0</v>
      </c>
      <c r="K25" s="220"/>
      <c r="L25" s="223">
        <v>0</v>
      </c>
      <c r="M25" s="220"/>
      <c r="N25" s="224">
        <v>12908.84</v>
      </c>
    </row>
    <row r="26" spans="1:14" ht="25.5" x14ac:dyDescent="0.25">
      <c r="A26" s="151"/>
      <c r="B26" s="190"/>
      <c r="C26" s="191" t="s">
        <v>208</v>
      </c>
      <c r="D26" s="191" t="s">
        <v>205</v>
      </c>
      <c r="E26" s="191" t="s">
        <v>206</v>
      </c>
      <c r="F26" s="195" t="s">
        <v>207</v>
      </c>
      <c r="G26" s="217"/>
      <c r="H26" s="221">
        <v>0</v>
      </c>
      <c r="I26" s="219"/>
      <c r="J26" s="221">
        <v>59886.27</v>
      </c>
      <c r="K26" s="219"/>
      <c r="L26" s="221">
        <v>59886.27</v>
      </c>
      <c r="M26" s="219"/>
      <c r="N26" s="222">
        <v>90750.52</v>
      </c>
    </row>
    <row r="27" spans="1:14" ht="30" x14ac:dyDescent="0.25">
      <c r="A27" s="154" t="s">
        <v>5</v>
      </c>
      <c r="B27" s="155" t="s">
        <v>136</v>
      </c>
      <c r="C27" s="192"/>
      <c r="D27" s="192"/>
      <c r="E27" s="192"/>
      <c r="F27" s="196"/>
      <c r="G27" s="75">
        <f t="shared" ref="G27:N27" si="0">+G17+G24</f>
        <v>136536.28</v>
      </c>
      <c r="H27" s="76">
        <f t="shared" si="0"/>
        <v>133404.69</v>
      </c>
      <c r="I27" s="76">
        <f t="shared" si="0"/>
        <v>413643.85</v>
      </c>
      <c r="J27" s="76">
        <f t="shared" si="0"/>
        <v>224213.09</v>
      </c>
      <c r="K27" s="76">
        <f t="shared" si="0"/>
        <v>541660.48</v>
      </c>
      <c r="L27" s="76">
        <f t="shared" si="0"/>
        <v>255135.22</v>
      </c>
      <c r="M27" s="76">
        <f t="shared" si="0"/>
        <v>796324.11</v>
      </c>
      <c r="N27" s="77">
        <f t="shared" si="0"/>
        <v>329830.44999999995</v>
      </c>
    </row>
    <row r="28" spans="1:14" s="47" customFormat="1" x14ac:dyDescent="0.25">
      <c r="A28" s="151" t="s">
        <v>173</v>
      </c>
      <c r="B28" s="150" t="s">
        <v>14</v>
      </c>
      <c r="C28" s="203"/>
      <c r="D28" s="203"/>
      <c r="E28" s="203"/>
      <c r="F28" s="205"/>
      <c r="G28" s="78">
        <v>23926.15</v>
      </c>
      <c r="H28" s="80">
        <f>SUM(H29:H40)</f>
        <v>51177</v>
      </c>
      <c r="I28" s="80">
        <v>40440.879999999997</v>
      </c>
      <c r="J28" s="80">
        <f>SUM(J29:J40)</f>
        <v>186241.66999999998</v>
      </c>
      <c r="K28" s="80">
        <v>41367.089999999997</v>
      </c>
      <c r="L28" s="80">
        <f>SUM(L29:L40)</f>
        <v>221247.45</v>
      </c>
      <c r="M28" s="80">
        <v>51054.06</v>
      </c>
      <c r="N28" s="82">
        <f>SUM(N29:N40)</f>
        <v>241869.11</v>
      </c>
    </row>
    <row r="29" spans="1:14" s="47" customFormat="1" ht="25.5" x14ac:dyDescent="0.25">
      <c r="A29" s="151"/>
      <c r="B29" s="190"/>
      <c r="C29" s="204" t="s">
        <v>209</v>
      </c>
      <c r="D29" s="204" t="s">
        <v>210</v>
      </c>
      <c r="E29" s="204" t="s">
        <v>211</v>
      </c>
      <c r="F29" s="206" t="s">
        <v>207</v>
      </c>
      <c r="G29" s="226"/>
      <c r="H29" s="223">
        <v>0</v>
      </c>
      <c r="I29" s="223"/>
      <c r="J29" s="223">
        <v>0</v>
      </c>
      <c r="K29" s="223"/>
      <c r="L29" s="223">
        <v>0</v>
      </c>
      <c r="M29" s="223"/>
      <c r="N29" s="224">
        <v>100</v>
      </c>
    </row>
    <row r="30" spans="1:14" s="47" customFormat="1" ht="38.25" x14ac:dyDescent="0.25">
      <c r="A30" s="151"/>
      <c r="B30" s="190"/>
      <c r="C30" s="211" t="s">
        <v>212</v>
      </c>
      <c r="D30" s="211" t="s">
        <v>213</v>
      </c>
      <c r="E30" s="211" t="s">
        <v>214</v>
      </c>
      <c r="F30" s="212" t="s">
        <v>207</v>
      </c>
      <c r="G30" s="227"/>
      <c r="H30" s="228">
        <v>0</v>
      </c>
      <c r="I30" s="228"/>
      <c r="J30" s="228">
        <v>0</v>
      </c>
      <c r="K30" s="228"/>
      <c r="L30" s="228">
        <v>0</v>
      </c>
      <c r="M30" s="228"/>
      <c r="N30" s="229">
        <v>6000</v>
      </c>
    </row>
    <row r="31" spans="1:14" s="47" customFormat="1" ht="38.25" x14ac:dyDescent="0.25">
      <c r="A31" s="151"/>
      <c r="B31" s="190"/>
      <c r="C31" s="211" t="s">
        <v>215</v>
      </c>
      <c r="D31" s="211" t="s">
        <v>213</v>
      </c>
      <c r="E31" s="211" t="s">
        <v>214</v>
      </c>
      <c r="F31" s="212" t="s">
        <v>207</v>
      </c>
      <c r="G31" s="227"/>
      <c r="H31" s="228">
        <v>0</v>
      </c>
      <c r="I31" s="228"/>
      <c r="J31" s="228">
        <v>0</v>
      </c>
      <c r="K31" s="228"/>
      <c r="L31" s="228">
        <v>7668.2</v>
      </c>
      <c r="M31" s="228"/>
      <c r="N31" s="229">
        <v>7668.2</v>
      </c>
    </row>
    <row r="32" spans="1:14" s="47" customFormat="1" ht="38.25" x14ac:dyDescent="0.25">
      <c r="A32" s="151"/>
      <c r="B32" s="190"/>
      <c r="C32" s="211" t="s">
        <v>216</v>
      </c>
      <c r="D32" s="211" t="s">
        <v>213</v>
      </c>
      <c r="E32" s="211" t="s">
        <v>214</v>
      </c>
      <c r="F32" s="212" t="s">
        <v>207</v>
      </c>
      <c r="G32" s="227"/>
      <c r="H32" s="228">
        <v>0</v>
      </c>
      <c r="I32" s="228"/>
      <c r="J32" s="228">
        <v>0</v>
      </c>
      <c r="K32" s="228"/>
      <c r="L32" s="228">
        <v>8778.09</v>
      </c>
      <c r="M32" s="228"/>
      <c r="N32" s="229">
        <v>8778.09</v>
      </c>
    </row>
    <row r="33" spans="1:14" s="47" customFormat="1" ht="38.25" x14ac:dyDescent="0.25">
      <c r="A33" s="151"/>
      <c r="B33" s="190"/>
      <c r="C33" s="211" t="s">
        <v>217</v>
      </c>
      <c r="D33" s="211" t="s">
        <v>213</v>
      </c>
      <c r="E33" s="211" t="s">
        <v>214</v>
      </c>
      <c r="F33" s="212" t="s">
        <v>207</v>
      </c>
      <c r="G33" s="227"/>
      <c r="H33" s="228">
        <v>0</v>
      </c>
      <c r="I33" s="228"/>
      <c r="J33" s="228">
        <v>0</v>
      </c>
      <c r="K33" s="228"/>
      <c r="L33" s="228">
        <v>6913.82</v>
      </c>
      <c r="M33" s="228"/>
      <c r="N33" s="229">
        <v>6913.82</v>
      </c>
    </row>
    <row r="34" spans="1:14" s="47" customFormat="1" ht="25.5" x14ac:dyDescent="0.25">
      <c r="A34" s="151"/>
      <c r="B34" s="190"/>
      <c r="C34" s="211" t="s">
        <v>218</v>
      </c>
      <c r="D34" s="211" t="s">
        <v>213</v>
      </c>
      <c r="E34" s="211" t="s">
        <v>214</v>
      </c>
      <c r="F34" s="212" t="s">
        <v>207</v>
      </c>
      <c r="G34" s="227"/>
      <c r="H34" s="228">
        <v>0</v>
      </c>
      <c r="I34" s="228"/>
      <c r="J34" s="228">
        <v>0</v>
      </c>
      <c r="K34" s="228"/>
      <c r="L34" s="228">
        <v>0</v>
      </c>
      <c r="M34" s="228"/>
      <c r="N34" s="229">
        <v>6706</v>
      </c>
    </row>
    <row r="35" spans="1:14" s="47" customFormat="1" ht="25.5" x14ac:dyDescent="0.25">
      <c r="A35" s="151"/>
      <c r="B35" s="190"/>
      <c r="C35" s="211" t="s">
        <v>219</v>
      </c>
      <c r="D35" s="211" t="s">
        <v>210</v>
      </c>
      <c r="E35" s="211" t="s">
        <v>211</v>
      </c>
      <c r="F35" s="212" t="s">
        <v>207</v>
      </c>
      <c r="G35" s="227"/>
      <c r="H35" s="228">
        <v>0</v>
      </c>
      <c r="I35" s="228"/>
      <c r="J35" s="228">
        <v>0</v>
      </c>
      <c r="K35" s="228"/>
      <c r="L35" s="228">
        <v>0</v>
      </c>
      <c r="M35" s="228"/>
      <c r="N35" s="229">
        <v>100</v>
      </c>
    </row>
    <row r="36" spans="1:14" s="47" customFormat="1" ht="63.75" x14ac:dyDescent="0.25">
      <c r="A36" s="151"/>
      <c r="B36" s="190"/>
      <c r="C36" s="211" t="s">
        <v>220</v>
      </c>
      <c r="D36" s="211" t="s">
        <v>213</v>
      </c>
      <c r="E36" s="211" t="s">
        <v>214</v>
      </c>
      <c r="F36" s="212" t="s">
        <v>191</v>
      </c>
      <c r="G36" s="227"/>
      <c r="H36" s="228">
        <v>0</v>
      </c>
      <c r="I36" s="228"/>
      <c r="J36" s="228">
        <v>7715.67</v>
      </c>
      <c r="K36" s="228"/>
      <c r="L36" s="228">
        <v>15431.34</v>
      </c>
      <c r="M36" s="228"/>
      <c r="N36" s="229">
        <v>23147</v>
      </c>
    </row>
    <row r="37" spans="1:14" s="47" customFormat="1" ht="63.75" x14ac:dyDescent="0.25">
      <c r="A37" s="151"/>
      <c r="B37" s="190"/>
      <c r="C37" s="211" t="s">
        <v>221</v>
      </c>
      <c r="D37" s="211" t="s">
        <v>213</v>
      </c>
      <c r="E37" s="211" t="s">
        <v>214</v>
      </c>
      <c r="F37" s="212" t="s">
        <v>207</v>
      </c>
      <c r="G37" s="227"/>
      <c r="H37" s="228">
        <v>0</v>
      </c>
      <c r="I37" s="228"/>
      <c r="J37" s="228">
        <v>0</v>
      </c>
      <c r="K37" s="228"/>
      <c r="L37" s="228">
        <v>3930</v>
      </c>
      <c r="M37" s="228"/>
      <c r="N37" s="229">
        <v>3930</v>
      </c>
    </row>
    <row r="38" spans="1:14" s="47" customFormat="1" ht="51" x14ac:dyDescent="0.25">
      <c r="A38" s="151"/>
      <c r="B38" s="190"/>
      <c r="C38" s="211" t="s">
        <v>222</v>
      </c>
      <c r="D38" s="211" t="s">
        <v>213</v>
      </c>
      <c r="E38" s="211" t="s">
        <v>214</v>
      </c>
      <c r="F38" s="212" t="s">
        <v>207</v>
      </c>
      <c r="G38" s="227"/>
      <c r="H38" s="228">
        <v>0</v>
      </c>
      <c r="I38" s="228"/>
      <c r="J38" s="228">
        <v>79922</v>
      </c>
      <c r="K38" s="228"/>
      <c r="L38" s="228">
        <v>79922</v>
      </c>
      <c r="M38" s="228"/>
      <c r="N38" s="229">
        <v>79922</v>
      </c>
    </row>
    <row r="39" spans="1:14" s="47" customFormat="1" ht="51" x14ac:dyDescent="0.25">
      <c r="A39" s="151"/>
      <c r="B39" s="190"/>
      <c r="C39" s="211" t="s">
        <v>223</v>
      </c>
      <c r="D39" s="211" t="s">
        <v>213</v>
      </c>
      <c r="E39" s="211" t="s">
        <v>214</v>
      </c>
      <c r="F39" s="212" t="s">
        <v>207</v>
      </c>
      <c r="G39" s="227"/>
      <c r="H39" s="228">
        <v>47427</v>
      </c>
      <c r="I39" s="228"/>
      <c r="J39" s="228">
        <v>94854</v>
      </c>
      <c r="K39" s="228"/>
      <c r="L39" s="228">
        <v>94854</v>
      </c>
      <c r="M39" s="228"/>
      <c r="N39" s="229">
        <v>94854</v>
      </c>
    </row>
    <row r="40" spans="1:14" s="47" customFormat="1" ht="25.5" x14ac:dyDescent="0.25">
      <c r="A40" s="151"/>
      <c r="B40" s="190"/>
      <c r="C40" s="191" t="s">
        <v>224</v>
      </c>
      <c r="D40" s="191" t="s">
        <v>225</v>
      </c>
      <c r="E40" s="191" t="s">
        <v>226</v>
      </c>
      <c r="F40" s="195" t="s">
        <v>207</v>
      </c>
      <c r="G40" s="225"/>
      <c r="H40" s="221">
        <v>3750</v>
      </c>
      <c r="I40" s="221"/>
      <c r="J40" s="221">
        <v>3750</v>
      </c>
      <c r="K40" s="221"/>
      <c r="L40" s="221">
        <v>3750</v>
      </c>
      <c r="M40" s="221"/>
      <c r="N40" s="222">
        <v>3750</v>
      </c>
    </row>
    <row r="41" spans="1:14" x14ac:dyDescent="0.25">
      <c r="A41" s="154" t="s">
        <v>15</v>
      </c>
      <c r="B41" s="156" t="s">
        <v>135</v>
      </c>
      <c r="C41" s="192"/>
      <c r="D41" s="192"/>
      <c r="E41" s="192"/>
      <c r="F41" s="196"/>
      <c r="G41" s="75">
        <f t="shared" ref="G41:N41" si="1">+G28</f>
        <v>23926.15</v>
      </c>
      <c r="H41" s="76">
        <f t="shared" si="1"/>
        <v>51177</v>
      </c>
      <c r="I41" s="76">
        <f t="shared" si="1"/>
        <v>40440.879999999997</v>
      </c>
      <c r="J41" s="76">
        <f t="shared" si="1"/>
        <v>186241.66999999998</v>
      </c>
      <c r="K41" s="76">
        <f t="shared" si="1"/>
        <v>41367.089999999997</v>
      </c>
      <c r="L41" s="76">
        <f t="shared" si="1"/>
        <v>221247.45</v>
      </c>
      <c r="M41" s="76">
        <f t="shared" si="1"/>
        <v>51054.06</v>
      </c>
      <c r="N41" s="77">
        <f t="shared" si="1"/>
        <v>241869.11</v>
      </c>
    </row>
    <row r="42" spans="1:14" x14ac:dyDescent="0.25">
      <c r="A42" s="151" t="s">
        <v>22</v>
      </c>
      <c r="B42" s="157" t="s">
        <v>21</v>
      </c>
      <c r="C42" s="203"/>
      <c r="D42" s="203"/>
      <c r="E42" s="203"/>
      <c r="F42" s="205"/>
      <c r="G42" s="78">
        <v>24667.99</v>
      </c>
      <c r="H42" s="80">
        <f>SUM(H43:H59)</f>
        <v>37419.789999999994</v>
      </c>
      <c r="I42" s="80">
        <v>49101.89</v>
      </c>
      <c r="J42" s="80">
        <f>SUM(J43:J59)</f>
        <v>55648.95</v>
      </c>
      <c r="K42" s="80">
        <v>57314.27</v>
      </c>
      <c r="L42" s="80">
        <f>SUM(L43:L59)</f>
        <v>64878.11</v>
      </c>
      <c r="M42" s="80">
        <v>71227.08</v>
      </c>
      <c r="N42" s="82">
        <f>SUM(N43:N59)</f>
        <v>87107.25</v>
      </c>
    </row>
    <row r="43" spans="1:14" ht="25.5" x14ac:dyDescent="0.25">
      <c r="A43" s="151"/>
      <c r="B43" s="230"/>
      <c r="C43" s="204" t="s">
        <v>227</v>
      </c>
      <c r="D43" s="204" t="s">
        <v>228</v>
      </c>
      <c r="E43" s="204" t="s">
        <v>229</v>
      </c>
      <c r="F43" s="206" t="s">
        <v>191</v>
      </c>
      <c r="G43" s="226"/>
      <c r="H43" s="223">
        <v>28.74</v>
      </c>
      <c r="I43" s="223"/>
      <c r="J43" s="223">
        <v>519.94000000000005</v>
      </c>
      <c r="K43" s="223"/>
      <c r="L43" s="223">
        <v>1011.14</v>
      </c>
      <c r="M43" s="223"/>
      <c r="N43" s="224">
        <v>1502.34</v>
      </c>
    </row>
    <row r="44" spans="1:14" ht="38.25" x14ac:dyDescent="0.25">
      <c r="A44" s="151"/>
      <c r="B44" s="230"/>
      <c r="C44" s="211" t="s">
        <v>230</v>
      </c>
      <c r="D44" s="211" t="s">
        <v>228</v>
      </c>
      <c r="E44" s="211" t="s">
        <v>231</v>
      </c>
      <c r="F44" s="212" t="s">
        <v>196</v>
      </c>
      <c r="G44" s="227"/>
      <c r="H44" s="228">
        <v>4163.97</v>
      </c>
      <c r="I44" s="228"/>
      <c r="J44" s="228">
        <v>4163.97</v>
      </c>
      <c r="K44" s="228"/>
      <c r="L44" s="228">
        <v>4163.97</v>
      </c>
      <c r="M44" s="228"/>
      <c r="N44" s="229">
        <v>4163.97</v>
      </c>
    </row>
    <row r="45" spans="1:14" ht="25.5" x14ac:dyDescent="0.25">
      <c r="A45" s="151"/>
      <c r="B45" s="230"/>
      <c r="C45" s="211" t="s">
        <v>232</v>
      </c>
      <c r="D45" s="211" t="s">
        <v>228</v>
      </c>
      <c r="E45" s="211" t="s">
        <v>233</v>
      </c>
      <c r="F45" s="212" t="s">
        <v>196</v>
      </c>
      <c r="G45" s="227"/>
      <c r="H45" s="228">
        <v>5346.5</v>
      </c>
      <c r="I45" s="228"/>
      <c r="J45" s="228">
        <v>5346.5</v>
      </c>
      <c r="K45" s="228"/>
      <c r="L45" s="228">
        <v>5346.5</v>
      </c>
      <c r="M45" s="228"/>
      <c r="N45" s="229">
        <v>5346.5</v>
      </c>
    </row>
    <row r="46" spans="1:14" ht="38.25" x14ac:dyDescent="0.25">
      <c r="A46" s="151"/>
      <c r="B46" s="230"/>
      <c r="C46" s="211" t="s">
        <v>234</v>
      </c>
      <c r="D46" s="211" t="s">
        <v>235</v>
      </c>
      <c r="E46" s="211" t="s">
        <v>236</v>
      </c>
      <c r="F46" s="212" t="s">
        <v>207</v>
      </c>
      <c r="G46" s="227"/>
      <c r="H46" s="228">
        <v>7930</v>
      </c>
      <c r="I46" s="228"/>
      <c r="J46" s="228">
        <v>7930</v>
      </c>
      <c r="K46" s="228"/>
      <c r="L46" s="228">
        <v>7930</v>
      </c>
      <c r="M46" s="228"/>
      <c r="N46" s="229">
        <v>7930</v>
      </c>
    </row>
    <row r="47" spans="1:14" ht="25.5" x14ac:dyDescent="0.25">
      <c r="A47" s="151"/>
      <c r="B47" s="230"/>
      <c r="C47" s="211" t="s">
        <v>237</v>
      </c>
      <c r="D47" s="211" t="s">
        <v>228</v>
      </c>
      <c r="E47" s="211" t="s">
        <v>238</v>
      </c>
      <c r="F47" s="212" t="s">
        <v>191</v>
      </c>
      <c r="G47" s="227"/>
      <c r="H47" s="228">
        <v>610</v>
      </c>
      <c r="I47" s="228"/>
      <c r="J47" s="228">
        <v>1740</v>
      </c>
      <c r="K47" s="228"/>
      <c r="L47" s="228">
        <v>2870</v>
      </c>
      <c r="M47" s="228"/>
      <c r="N47" s="229">
        <v>4000</v>
      </c>
    </row>
    <row r="48" spans="1:14" ht="25.5" x14ac:dyDescent="0.25">
      <c r="A48" s="151"/>
      <c r="B48" s="230"/>
      <c r="C48" s="211" t="s">
        <v>239</v>
      </c>
      <c r="D48" s="211" t="s">
        <v>240</v>
      </c>
      <c r="E48" s="211" t="s">
        <v>241</v>
      </c>
      <c r="F48" s="212" t="s">
        <v>196</v>
      </c>
      <c r="G48" s="227"/>
      <c r="H48" s="228">
        <v>6225</v>
      </c>
      <c r="I48" s="228"/>
      <c r="J48" s="228">
        <v>6225</v>
      </c>
      <c r="K48" s="228"/>
      <c r="L48" s="228">
        <v>6225</v>
      </c>
      <c r="M48" s="228"/>
      <c r="N48" s="229">
        <v>6225</v>
      </c>
    </row>
    <row r="49" spans="1:14" ht="38.25" x14ac:dyDescent="0.25">
      <c r="A49" s="151"/>
      <c r="B49" s="230"/>
      <c r="C49" s="211" t="s">
        <v>242</v>
      </c>
      <c r="D49" s="211" t="s">
        <v>240</v>
      </c>
      <c r="E49" s="211" t="s">
        <v>243</v>
      </c>
      <c r="F49" s="212" t="s">
        <v>207</v>
      </c>
      <c r="G49" s="227"/>
      <c r="H49" s="228">
        <v>7334.59</v>
      </c>
      <c r="I49" s="228"/>
      <c r="J49" s="228">
        <v>14334.59</v>
      </c>
      <c r="K49" s="228"/>
      <c r="L49" s="228">
        <v>14334.59</v>
      </c>
      <c r="M49" s="228"/>
      <c r="N49" s="229">
        <v>25334.59</v>
      </c>
    </row>
    <row r="50" spans="1:14" ht="25.5" x14ac:dyDescent="0.25">
      <c r="A50" s="151"/>
      <c r="B50" s="230"/>
      <c r="C50" s="211" t="s">
        <v>244</v>
      </c>
      <c r="D50" s="211" t="s">
        <v>228</v>
      </c>
      <c r="E50" s="211" t="s">
        <v>233</v>
      </c>
      <c r="F50" s="212" t="s">
        <v>196</v>
      </c>
      <c r="G50" s="227"/>
      <c r="H50" s="228">
        <v>1477.5</v>
      </c>
      <c r="I50" s="228"/>
      <c r="J50" s="228">
        <v>1477.5</v>
      </c>
      <c r="K50" s="228"/>
      <c r="L50" s="228">
        <v>1477.5</v>
      </c>
      <c r="M50" s="228"/>
      <c r="N50" s="229">
        <v>1477.5</v>
      </c>
    </row>
    <row r="51" spans="1:14" ht="38.25" x14ac:dyDescent="0.25">
      <c r="A51" s="151"/>
      <c r="B51" s="230"/>
      <c r="C51" s="211" t="s">
        <v>245</v>
      </c>
      <c r="D51" s="211" t="s">
        <v>228</v>
      </c>
      <c r="E51" s="211" t="s">
        <v>246</v>
      </c>
      <c r="F51" s="212" t="s">
        <v>191</v>
      </c>
      <c r="G51" s="227"/>
      <c r="H51" s="228">
        <v>867.13</v>
      </c>
      <c r="I51" s="228"/>
      <c r="J51" s="228">
        <v>1628.46</v>
      </c>
      <c r="K51" s="228"/>
      <c r="L51" s="228">
        <v>2389.79</v>
      </c>
      <c r="M51" s="228"/>
      <c r="N51" s="229">
        <v>3151.11</v>
      </c>
    </row>
    <row r="52" spans="1:14" ht="25.5" x14ac:dyDescent="0.25">
      <c r="A52" s="151"/>
      <c r="B52" s="230"/>
      <c r="C52" s="211" t="s">
        <v>247</v>
      </c>
      <c r="D52" s="211" t="s">
        <v>228</v>
      </c>
      <c r="E52" s="211" t="s">
        <v>246</v>
      </c>
      <c r="F52" s="212" t="s">
        <v>191</v>
      </c>
      <c r="G52" s="227"/>
      <c r="H52" s="228">
        <v>252.84</v>
      </c>
      <c r="I52" s="228"/>
      <c r="J52" s="228">
        <v>685.76</v>
      </c>
      <c r="K52" s="228"/>
      <c r="L52" s="228">
        <v>1118.68</v>
      </c>
      <c r="M52" s="228"/>
      <c r="N52" s="229">
        <v>1551.6</v>
      </c>
    </row>
    <row r="53" spans="1:14" ht="25.5" x14ac:dyDescent="0.25">
      <c r="A53" s="151"/>
      <c r="B53" s="230"/>
      <c r="C53" s="211" t="s">
        <v>248</v>
      </c>
      <c r="D53" s="211" t="s">
        <v>228</v>
      </c>
      <c r="E53" s="211" t="s">
        <v>249</v>
      </c>
      <c r="F53" s="212" t="s">
        <v>191</v>
      </c>
      <c r="G53" s="227"/>
      <c r="H53" s="228">
        <v>0</v>
      </c>
      <c r="I53" s="228"/>
      <c r="J53" s="228">
        <v>33.33</v>
      </c>
      <c r="K53" s="228"/>
      <c r="L53" s="228">
        <v>66.66</v>
      </c>
      <c r="M53" s="228"/>
      <c r="N53" s="229">
        <v>100</v>
      </c>
    </row>
    <row r="54" spans="1:14" ht="25.5" x14ac:dyDescent="0.25">
      <c r="A54" s="151"/>
      <c r="B54" s="230"/>
      <c r="C54" s="211" t="s">
        <v>250</v>
      </c>
      <c r="D54" s="211" t="s">
        <v>228</v>
      </c>
      <c r="E54" s="211" t="s">
        <v>251</v>
      </c>
      <c r="F54" s="212" t="s">
        <v>191</v>
      </c>
      <c r="G54" s="227"/>
      <c r="H54" s="228">
        <v>23.52</v>
      </c>
      <c r="I54" s="228"/>
      <c r="J54" s="228">
        <v>103.89</v>
      </c>
      <c r="K54" s="228"/>
      <c r="L54" s="228">
        <v>184.26</v>
      </c>
      <c r="M54" s="228"/>
      <c r="N54" s="229">
        <v>264.64</v>
      </c>
    </row>
    <row r="55" spans="1:14" ht="25.5" x14ac:dyDescent="0.25">
      <c r="A55" s="151"/>
      <c r="B55" s="230"/>
      <c r="C55" s="211" t="s">
        <v>252</v>
      </c>
      <c r="D55" s="211" t="s">
        <v>228</v>
      </c>
      <c r="E55" s="211" t="s">
        <v>253</v>
      </c>
      <c r="F55" s="212" t="s">
        <v>191</v>
      </c>
      <c r="G55" s="227"/>
      <c r="H55" s="228">
        <v>1100</v>
      </c>
      <c r="I55" s="228"/>
      <c r="J55" s="228">
        <v>2016.67</v>
      </c>
      <c r="K55" s="228"/>
      <c r="L55" s="228">
        <v>2933.34</v>
      </c>
      <c r="M55" s="228"/>
      <c r="N55" s="229">
        <v>3850</v>
      </c>
    </row>
    <row r="56" spans="1:14" ht="25.5" x14ac:dyDescent="0.25">
      <c r="A56" s="151"/>
      <c r="B56" s="230"/>
      <c r="C56" s="211" t="s">
        <v>254</v>
      </c>
      <c r="D56" s="211" t="s">
        <v>240</v>
      </c>
      <c r="E56" s="211" t="s">
        <v>241</v>
      </c>
      <c r="F56" s="212" t="s">
        <v>207</v>
      </c>
      <c r="G56" s="227"/>
      <c r="H56" s="228">
        <v>500</v>
      </c>
      <c r="I56" s="228"/>
      <c r="J56" s="228">
        <v>3500</v>
      </c>
      <c r="K56" s="228"/>
      <c r="L56" s="228">
        <v>4500</v>
      </c>
      <c r="M56" s="228"/>
      <c r="N56" s="229">
        <v>7500</v>
      </c>
    </row>
    <row r="57" spans="1:14" ht="25.5" x14ac:dyDescent="0.25">
      <c r="A57" s="151"/>
      <c r="B57" s="230"/>
      <c r="C57" s="211" t="s">
        <v>255</v>
      </c>
      <c r="D57" s="211" t="s">
        <v>235</v>
      </c>
      <c r="E57" s="211" t="s">
        <v>256</v>
      </c>
      <c r="F57" s="212" t="s">
        <v>191</v>
      </c>
      <c r="G57" s="227"/>
      <c r="H57" s="228">
        <v>400</v>
      </c>
      <c r="I57" s="228"/>
      <c r="J57" s="228">
        <v>1486.67</v>
      </c>
      <c r="K57" s="228"/>
      <c r="L57" s="228">
        <v>2573.34</v>
      </c>
      <c r="M57" s="228"/>
      <c r="N57" s="229">
        <v>3660</v>
      </c>
    </row>
    <row r="58" spans="1:14" ht="25.5" x14ac:dyDescent="0.25">
      <c r="A58" s="151"/>
      <c r="B58" s="230"/>
      <c r="C58" s="211" t="s">
        <v>257</v>
      </c>
      <c r="D58" s="211" t="s">
        <v>235</v>
      </c>
      <c r="E58" s="211" t="s">
        <v>256</v>
      </c>
      <c r="F58" s="212" t="s">
        <v>191</v>
      </c>
      <c r="G58" s="227"/>
      <c r="H58" s="228">
        <v>500</v>
      </c>
      <c r="I58" s="228"/>
      <c r="J58" s="228">
        <v>2966.67</v>
      </c>
      <c r="K58" s="228"/>
      <c r="L58" s="228">
        <v>5433.34</v>
      </c>
      <c r="M58" s="228"/>
      <c r="N58" s="229">
        <v>7900</v>
      </c>
    </row>
    <row r="59" spans="1:14" ht="25.5" x14ac:dyDescent="0.25">
      <c r="A59" s="151"/>
      <c r="B59" s="230"/>
      <c r="C59" s="191" t="s">
        <v>258</v>
      </c>
      <c r="D59" s="191" t="s">
        <v>235</v>
      </c>
      <c r="E59" s="191" t="s">
        <v>256</v>
      </c>
      <c r="F59" s="195" t="s">
        <v>191</v>
      </c>
      <c r="G59" s="225"/>
      <c r="H59" s="221">
        <v>660</v>
      </c>
      <c r="I59" s="221"/>
      <c r="J59" s="221">
        <v>1490</v>
      </c>
      <c r="K59" s="221"/>
      <c r="L59" s="221">
        <v>2320</v>
      </c>
      <c r="M59" s="221"/>
      <c r="N59" s="222">
        <v>3150</v>
      </c>
    </row>
    <row r="60" spans="1:14" ht="30" x14ac:dyDescent="0.25">
      <c r="A60" s="151" t="s">
        <v>24</v>
      </c>
      <c r="B60" s="157" t="s">
        <v>23</v>
      </c>
      <c r="C60" s="193"/>
      <c r="D60" s="193"/>
      <c r="E60" s="193"/>
      <c r="F60" s="197"/>
      <c r="G60" s="78">
        <v>5506.66</v>
      </c>
      <c r="H60" s="80">
        <f>SUM(H61:H62)</f>
        <v>1032</v>
      </c>
      <c r="I60" s="80">
        <v>9539.66</v>
      </c>
      <c r="J60" s="80">
        <f>SUM(J61:J62)</f>
        <v>4021.33</v>
      </c>
      <c r="K60" s="80">
        <v>12635.66</v>
      </c>
      <c r="L60" s="80">
        <f>SUM(L61:L62)</f>
        <v>7010.66</v>
      </c>
      <c r="M60" s="80">
        <v>14699.66</v>
      </c>
      <c r="N60" s="82">
        <f>SUM(N61:N62)</f>
        <v>10100</v>
      </c>
    </row>
    <row r="61" spans="1:14" ht="51" x14ac:dyDescent="0.25">
      <c r="A61" s="151"/>
      <c r="B61" s="230"/>
      <c r="C61" s="204" t="s">
        <v>259</v>
      </c>
      <c r="D61" s="204" t="s">
        <v>260</v>
      </c>
      <c r="E61" s="204" t="s">
        <v>261</v>
      </c>
      <c r="F61" s="206" t="s">
        <v>207</v>
      </c>
      <c r="G61" s="226"/>
      <c r="H61" s="223">
        <v>0</v>
      </c>
      <c r="I61" s="223"/>
      <c r="J61" s="223">
        <v>0</v>
      </c>
      <c r="K61" s="223"/>
      <c r="L61" s="223">
        <v>0</v>
      </c>
      <c r="M61" s="223"/>
      <c r="N61" s="224">
        <v>100</v>
      </c>
    </row>
    <row r="62" spans="1:14" ht="51" x14ac:dyDescent="0.25">
      <c r="A62" s="151"/>
      <c r="B62" s="230"/>
      <c r="C62" s="191" t="s">
        <v>262</v>
      </c>
      <c r="D62" s="191" t="s">
        <v>263</v>
      </c>
      <c r="E62" s="191" t="s">
        <v>261</v>
      </c>
      <c r="F62" s="195" t="s">
        <v>191</v>
      </c>
      <c r="G62" s="225"/>
      <c r="H62" s="221">
        <v>1032</v>
      </c>
      <c r="I62" s="221"/>
      <c r="J62" s="221">
        <v>4021.33</v>
      </c>
      <c r="K62" s="221"/>
      <c r="L62" s="221">
        <v>7010.66</v>
      </c>
      <c r="M62" s="221"/>
      <c r="N62" s="222">
        <v>10000</v>
      </c>
    </row>
    <row r="63" spans="1:14" x14ac:dyDescent="0.25">
      <c r="A63" s="151" t="s">
        <v>26</v>
      </c>
      <c r="B63" s="150" t="s">
        <v>25</v>
      </c>
      <c r="C63" s="193"/>
      <c r="D63" s="193"/>
      <c r="E63" s="193"/>
      <c r="F63" s="197"/>
      <c r="G63" s="78">
        <v>0.66</v>
      </c>
      <c r="H63" s="80">
        <v>0.19</v>
      </c>
      <c r="I63" s="80">
        <v>0.66</v>
      </c>
      <c r="J63" s="80">
        <v>0.19</v>
      </c>
      <c r="K63" s="80">
        <v>0.66</v>
      </c>
      <c r="L63" s="80">
        <v>0.19</v>
      </c>
      <c r="M63" s="80">
        <v>0.66</v>
      </c>
      <c r="N63" s="82">
        <v>0.19</v>
      </c>
    </row>
    <row r="64" spans="1:14" ht="38.25" x14ac:dyDescent="0.25">
      <c r="A64" s="151"/>
      <c r="B64" s="190"/>
      <c r="C64" s="193" t="s">
        <v>264</v>
      </c>
      <c r="D64" s="193" t="s">
        <v>265</v>
      </c>
      <c r="E64" s="193" t="s">
        <v>266</v>
      </c>
      <c r="F64" s="197" t="s">
        <v>196</v>
      </c>
      <c r="G64" s="78"/>
      <c r="H64" s="80">
        <v>0.19</v>
      </c>
      <c r="I64" s="80"/>
      <c r="J64" s="80">
        <v>0.19</v>
      </c>
      <c r="K64" s="80"/>
      <c r="L64" s="80">
        <v>0.19</v>
      </c>
      <c r="M64" s="80"/>
      <c r="N64" s="82">
        <v>0.19</v>
      </c>
    </row>
    <row r="65" spans="1:14" x14ac:dyDescent="0.25">
      <c r="A65" s="151" t="s">
        <v>28</v>
      </c>
      <c r="B65" s="150" t="s">
        <v>27</v>
      </c>
      <c r="C65" s="192"/>
      <c r="D65" s="192"/>
      <c r="E65" s="192"/>
      <c r="F65" s="196"/>
      <c r="G65" s="83"/>
      <c r="H65" s="85"/>
      <c r="I65" s="85"/>
      <c r="J65" s="85"/>
      <c r="K65" s="85"/>
      <c r="L65" s="85"/>
      <c r="M65" s="85"/>
      <c r="N65" s="87"/>
    </row>
    <row r="66" spans="1:14" x14ac:dyDescent="0.25">
      <c r="A66" s="151" t="s">
        <v>30</v>
      </c>
      <c r="B66" s="150" t="s">
        <v>29</v>
      </c>
      <c r="C66" s="203"/>
      <c r="D66" s="203"/>
      <c r="E66" s="203"/>
      <c r="F66" s="205"/>
      <c r="G66" s="83">
        <v>5295.51</v>
      </c>
      <c r="H66" s="85">
        <f>SUM(H67:H74)</f>
        <v>5927.74</v>
      </c>
      <c r="I66" s="85">
        <v>9737.52</v>
      </c>
      <c r="J66" s="85">
        <f>SUM(J67:J74)</f>
        <v>11412.019999999999</v>
      </c>
      <c r="K66" s="85">
        <v>22038.78</v>
      </c>
      <c r="L66" s="85">
        <f>SUM(L67:L74)</f>
        <v>16896.300000000003</v>
      </c>
      <c r="M66" s="85">
        <v>28408.82</v>
      </c>
      <c r="N66" s="87">
        <f>SUM(N67:N74)</f>
        <v>33796.89</v>
      </c>
    </row>
    <row r="67" spans="1:14" ht="38.25" x14ac:dyDescent="0.25">
      <c r="A67" s="151"/>
      <c r="B67" s="190"/>
      <c r="C67" s="204" t="s">
        <v>267</v>
      </c>
      <c r="D67" s="204" t="s">
        <v>268</v>
      </c>
      <c r="E67" s="204" t="s">
        <v>269</v>
      </c>
      <c r="F67" s="206" t="s">
        <v>196</v>
      </c>
      <c r="G67" s="232"/>
      <c r="H67" s="237">
        <v>3008.62</v>
      </c>
      <c r="I67" s="234"/>
      <c r="J67" s="237">
        <v>3008.62</v>
      </c>
      <c r="K67" s="234"/>
      <c r="L67" s="237">
        <v>3008.62</v>
      </c>
      <c r="M67" s="234"/>
      <c r="N67" s="238">
        <v>3008.62</v>
      </c>
    </row>
    <row r="68" spans="1:14" ht="38.25" x14ac:dyDescent="0.25">
      <c r="A68" s="151"/>
      <c r="B68" s="190"/>
      <c r="C68" s="211" t="s">
        <v>270</v>
      </c>
      <c r="D68" s="211" t="s">
        <v>271</v>
      </c>
      <c r="E68" s="211" t="s">
        <v>272</v>
      </c>
      <c r="F68" s="212" t="s">
        <v>207</v>
      </c>
      <c r="G68" s="239"/>
      <c r="H68" s="240">
        <v>0</v>
      </c>
      <c r="I68" s="241"/>
      <c r="J68" s="240">
        <v>0</v>
      </c>
      <c r="K68" s="241"/>
      <c r="L68" s="240">
        <v>0</v>
      </c>
      <c r="M68" s="241"/>
      <c r="N68" s="242">
        <v>600</v>
      </c>
    </row>
    <row r="69" spans="1:14" ht="51" x14ac:dyDescent="0.25">
      <c r="A69" s="151"/>
      <c r="B69" s="190"/>
      <c r="C69" s="211" t="s">
        <v>273</v>
      </c>
      <c r="D69" s="211" t="s">
        <v>271</v>
      </c>
      <c r="E69" s="211" t="s">
        <v>274</v>
      </c>
      <c r="F69" s="212" t="s">
        <v>196</v>
      </c>
      <c r="G69" s="239"/>
      <c r="H69" s="240">
        <v>4.03</v>
      </c>
      <c r="I69" s="241"/>
      <c r="J69" s="240">
        <v>4.03</v>
      </c>
      <c r="K69" s="241"/>
      <c r="L69" s="240">
        <v>4.03</v>
      </c>
      <c r="M69" s="241"/>
      <c r="N69" s="242">
        <v>4.03</v>
      </c>
    </row>
    <row r="70" spans="1:14" ht="38.25" x14ac:dyDescent="0.25">
      <c r="A70" s="151"/>
      <c r="B70" s="190"/>
      <c r="C70" s="211" t="s">
        <v>275</v>
      </c>
      <c r="D70" s="211" t="s">
        <v>271</v>
      </c>
      <c r="E70" s="211" t="s">
        <v>261</v>
      </c>
      <c r="F70" s="212" t="s">
        <v>191</v>
      </c>
      <c r="G70" s="239"/>
      <c r="H70" s="240">
        <v>2437.66</v>
      </c>
      <c r="I70" s="241"/>
      <c r="J70" s="240">
        <v>4665.4799999999996</v>
      </c>
      <c r="K70" s="241"/>
      <c r="L70" s="240">
        <v>6893.3</v>
      </c>
      <c r="M70" s="241"/>
      <c r="N70" s="242">
        <v>9121.1200000000008</v>
      </c>
    </row>
    <row r="71" spans="1:14" ht="38.25" x14ac:dyDescent="0.25">
      <c r="A71" s="151"/>
      <c r="B71" s="190"/>
      <c r="C71" s="211" t="s">
        <v>276</v>
      </c>
      <c r="D71" s="211" t="s">
        <v>271</v>
      </c>
      <c r="E71" s="211" t="s">
        <v>261</v>
      </c>
      <c r="F71" s="212" t="s">
        <v>191</v>
      </c>
      <c r="G71" s="239"/>
      <c r="H71" s="240">
        <v>477.43</v>
      </c>
      <c r="I71" s="241"/>
      <c r="J71" s="240">
        <v>3733.89</v>
      </c>
      <c r="K71" s="241"/>
      <c r="L71" s="240">
        <v>6990.35</v>
      </c>
      <c r="M71" s="241"/>
      <c r="N71" s="242">
        <v>10246.82</v>
      </c>
    </row>
    <row r="72" spans="1:14" ht="38.25" x14ac:dyDescent="0.25">
      <c r="A72" s="151"/>
      <c r="B72" s="190"/>
      <c r="C72" s="211" t="s">
        <v>277</v>
      </c>
      <c r="D72" s="211" t="s">
        <v>271</v>
      </c>
      <c r="E72" s="211" t="s">
        <v>278</v>
      </c>
      <c r="F72" s="212" t="s">
        <v>207</v>
      </c>
      <c r="G72" s="239"/>
      <c r="H72" s="240">
        <v>0</v>
      </c>
      <c r="I72" s="241"/>
      <c r="J72" s="240">
        <v>0</v>
      </c>
      <c r="K72" s="241"/>
      <c r="L72" s="240">
        <v>0</v>
      </c>
      <c r="M72" s="241"/>
      <c r="N72" s="242">
        <v>100</v>
      </c>
    </row>
    <row r="73" spans="1:14" ht="38.25" x14ac:dyDescent="0.25">
      <c r="A73" s="151"/>
      <c r="B73" s="190"/>
      <c r="C73" s="211" t="s">
        <v>279</v>
      </c>
      <c r="D73" s="211" t="s">
        <v>271</v>
      </c>
      <c r="E73" s="211" t="s">
        <v>278</v>
      </c>
      <c r="F73" s="212" t="s">
        <v>207</v>
      </c>
      <c r="G73" s="239"/>
      <c r="H73" s="240">
        <v>0</v>
      </c>
      <c r="I73" s="241"/>
      <c r="J73" s="240">
        <v>0</v>
      </c>
      <c r="K73" s="241"/>
      <c r="L73" s="240">
        <v>0</v>
      </c>
      <c r="M73" s="241"/>
      <c r="N73" s="242">
        <v>100</v>
      </c>
    </row>
    <row r="74" spans="1:14" ht="38.25" x14ac:dyDescent="0.25">
      <c r="A74" s="151"/>
      <c r="B74" s="190"/>
      <c r="C74" s="191" t="s">
        <v>280</v>
      </c>
      <c r="D74" s="191" t="s">
        <v>271</v>
      </c>
      <c r="E74" s="191" t="s">
        <v>272</v>
      </c>
      <c r="F74" s="195" t="s">
        <v>207</v>
      </c>
      <c r="G74" s="231"/>
      <c r="H74" s="235">
        <v>0</v>
      </c>
      <c r="I74" s="233"/>
      <c r="J74" s="235">
        <v>0</v>
      </c>
      <c r="K74" s="233"/>
      <c r="L74" s="235">
        <v>0</v>
      </c>
      <c r="M74" s="233"/>
      <c r="N74" s="236">
        <v>10616.3</v>
      </c>
    </row>
    <row r="75" spans="1:14" x14ac:dyDescent="0.25">
      <c r="A75" s="154" t="s">
        <v>20</v>
      </c>
      <c r="B75" s="156" t="s">
        <v>119</v>
      </c>
      <c r="C75" s="192"/>
      <c r="D75" s="192"/>
      <c r="E75" s="192"/>
      <c r="F75" s="196"/>
      <c r="G75" s="75">
        <f t="shared" ref="G75:N75" si="2">+G66+G65+G63+G60+G42</f>
        <v>35470.82</v>
      </c>
      <c r="H75" s="76">
        <f t="shared" si="2"/>
        <v>44379.719999999994</v>
      </c>
      <c r="I75" s="76">
        <f t="shared" si="2"/>
        <v>68379.73</v>
      </c>
      <c r="J75" s="76">
        <f t="shared" si="2"/>
        <v>71082.489999999991</v>
      </c>
      <c r="K75" s="76">
        <f t="shared" si="2"/>
        <v>91989.37</v>
      </c>
      <c r="L75" s="76">
        <f t="shared" si="2"/>
        <v>88785.260000000009</v>
      </c>
      <c r="M75" s="76">
        <f t="shared" si="2"/>
        <v>114336.22</v>
      </c>
      <c r="N75" s="77">
        <f t="shared" si="2"/>
        <v>131004.33</v>
      </c>
    </row>
    <row r="76" spans="1:14" x14ac:dyDescent="0.25">
      <c r="A76" s="151" t="s">
        <v>33</v>
      </c>
      <c r="B76" s="150" t="s">
        <v>32</v>
      </c>
      <c r="C76" s="152"/>
      <c r="D76" s="152"/>
      <c r="E76" s="152"/>
      <c r="F76" s="153"/>
      <c r="G76" s="83"/>
      <c r="H76" s="85"/>
      <c r="I76" s="85"/>
      <c r="J76" s="85"/>
      <c r="K76" s="85"/>
      <c r="L76" s="85"/>
      <c r="M76" s="85"/>
      <c r="N76" s="87"/>
    </row>
    <row r="77" spans="1:14" x14ac:dyDescent="0.25">
      <c r="A77" s="151" t="s">
        <v>34</v>
      </c>
      <c r="B77" s="150" t="s">
        <v>0</v>
      </c>
      <c r="C77" s="203"/>
      <c r="D77" s="203"/>
      <c r="E77" s="203"/>
      <c r="F77" s="205"/>
      <c r="G77" s="83">
        <v>69761.58</v>
      </c>
      <c r="H77" s="85">
        <f>SUM(H78:H80)</f>
        <v>0</v>
      </c>
      <c r="I77" s="85">
        <v>71693.75</v>
      </c>
      <c r="J77" s="85">
        <f>SUM(J78:J80)</f>
        <v>0</v>
      </c>
      <c r="K77" s="85">
        <v>152868.65</v>
      </c>
      <c r="L77" s="85">
        <f>SUM(L78:L80)</f>
        <v>0</v>
      </c>
      <c r="M77" s="85">
        <v>152868.65</v>
      </c>
      <c r="N77" s="87">
        <f>SUM(N78:N80)</f>
        <v>216000</v>
      </c>
    </row>
    <row r="78" spans="1:14" ht="38.25" x14ac:dyDescent="0.25">
      <c r="A78" s="151"/>
      <c r="B78" s="190"/>
      <c r="C78" s="204" t="s">
        <v>281</v>
      </c>
      <c r="D78" s="204" t="s">
        <v>282</v>
      </c>
      <c r="E78" s="204" t="s">
        <v>283</v>
      </c>
      <c r="F78" s="206" t="s">
        <v>207</v>
      </c>
      <c r="G78" s="232"/>
      <c r="H78" s="237">
        <v>0</v>
      </c>
      <c r="I78" s="234"/>
      <c r="J78" s="237">
        <v>0</v>
      </c>
      <c r="K78" s="234"/>
      <c r="L78" s="237">
        <v>0</v>
      </c>
      <c r="M78" s="234"/>
      <c r="N78" s="238">
        <v>50000</v>
      </c>
    </row>
    <row r="79" spans="1:14" ht="63.75" x14ac:dyDescent="0.25">
      <c r="A79" s="151"/>
      <c r="B79" s="190"/>
      <c r="C79" s="211" t="s">
        <v>284</v>
      </c>
      <c r="D79" s="211" t="s">
        <v>282</v>
      </c>
      <c r="E79" s="211" t="s">
        <v>283</v>
      </c>
      <c r="F79" s="212" t="s">
        <v>207</v>
      </c>
      <c r="G79" s="239"/>
      <c r="H79" s="240">
        <v>0</v>
      </c>
      <c r="I79" s="241"/>
      <c r="J79" s="240">
        <v>0</v>
      </c>
      <c r="K79" s="241"/>
      <c r="L79" s="240">
        <v>0</v>
      </c>
      <c r="M79" s="241"/>
      <c r="N79" s="242">
        <v>50000</v>
      </c>
    </row>
    <row r="80" spans="1:14" ht="25.5" x14ac:dyDescent="0.25">
      <c r="A80" s="151"/>
      <c r="B80" s="190"/>
      <c r="C80" s="191" t="s">
        <v>285</v>
      </c>
      <c r="D80" s="191" t="s">
        <v>282</v>
      </c>
      <c r="E80" s="191" t="s">
        <v>283</v>
      </c>
      <c r="F80" s="195" t="s">
        <v>207</v>
      </c>
      <c r="G80" s="231"/>
      <c r="H80" s="235">
        <v>0</v>
      </c>
      <c r="I80" s="233"/>
      <c r="J80" s="235">
        <v>0</v>
      </c>
      <c r="K80" s="233"/>
      <c r="L80" s="235">
        <v>0</v>
      </c>
      <c r="M80" s="233"/>
      <c r="N80" s="236">
        <v>116000</v>
      </c>
    </row>
    <row r="81" spans="1:14" x14ac:dyDescent="0.25">
      <c r="A81" s="151" t="s">
        <v>35</v>
      </c>
      <c r="B81" s="150" t="s">
        <v>1</v>
      </c>
      <c r="C81" s="192"/>
      <c r="D81" s="192"/>
      <c r="E81" s="192"/>
      <c r="F81" s="196"/>
      <c r="G81" s="83"/>
      <c r="H81" s="85"/>
      <c r="I81" s="85"/>
      <c r="J81" s="85"/>
      <c r="K81" s="85"/>
      <c r="L81" s="85"/>
      <c r="M81" s="85"/>
      <c r="N81" s="87"/>
    </row>
    <row r="82" spans="1:14" x14ac:dyDescent="0.25">
      <c r="A82" s="151" t="s">
        <v>37</v>
      </c>
      <c r="B82" s="150" t="s">
        <v>36</v>
      </c>
      <c r="C82" s="203"/>
      <c r="D82" s="203"/>
      <c r="E82" s="203"/>
      <c r="F82" s="205"/>
      <c r="G82" s="78"/>
      <c r="H82" s="80">
        <v>3416</v>
      </c>
      <c r="I82" s="80">
        <v>13675.4</v>
      </c>
      <c r="J82" s="80">
        <v>3416</v>
      </c>
      <c r="K82" s="80">
        <v>13675.4</v>
      </c>
      <c r="L82" s="80">
        <v>3416</v>
      </c>
      <c r="M82" s="80">
        <v>13675.4</v>
      </c>
      <c r="N82" s="82">
        <v>3416</v>
      </c>
    </row>
    <row r="83" spans="1:14" ht="25.5" x14ac:dyDescent="0.25">
      <c r="A83" s="151"/>
      <c r="B83" s="190"/>
      <c r="C83" s="193" t="s">
        <v>286</v>
      </c>
      <c r="D83" s="193" t="s">
        <v>287</v>
      </c>
      <c r="E83" s="193" t="s">
        <v>288</v>
      </c>
      <c r="F83" s="197" t="s">
        <v>207</v>
      </c>
      <c r="G83" s="78"/>
      <c r="H83" s="80">
        <v>3416</v>
      </c>
      <c r="I83" s="80"/>
      <c r="J83" s="80">
        <v>3416</v>
      </c>
      <c r="K83" s="80"/>
      <c r="L83" s="80">
        <v>3416</v>
      </c>
      <c r="M83" s="80"/>
      <c r="N83" s="82">
        <v>3416</v>
      </c>
    </row>
    <row r="84" spans="1:14" x14ac:dyDescent="0.25">
      <c r="A84" s="151" t="s">
        <v>38</v>
      </c>
      <c r="B84" s="150" t="s">
        <v>2</v>
      </c>
      <c r="C84" s="193"/>
      <c r="D84" s="193"/>
      <c r="E84" s="193"/>
      <c r="F84" s="197"/>
      <c r="G84" s="78"/>
      <c r="H84" s="80">
        <f>SUM(H85:H86)</f>
        <v>0</v>
      </c>
      <c r="I84" s="80"/>
      <c r="J84" s="80">
        <f>SUM(J85:J86)</f>
        <v>0</v>
      </c>
      <c r="K84" s="80"/>
      <c r="L84" s="80">
        <f>SUM(L85:L86)</f>
        <v>0</v>
      </c>
      <c r="M84" s="80">
        <v>2289.0100000000002</v>
      </c>
      <c r="N84" s="82">
        <f>SUM(N85:N86)</f>
        <v>5117.99</v>
      </c>
    </row>
    <row r="85" spans="1:14" ht="38.25" x14ac:dyDescent="0.25">
      <c r="A85" s="151"/>
      <c r="B85" s="190"/>
      <c r="C85" s="204" t="s">
        <v>289</v>
      </c>
      <c r="D85" s="204" t="s">
        <v>290</v>
      </c>
      <c r="E85" s="204" t="s">
        <v>291</v>
      </c>
      <c r="F85" s="206" t="s">
        <v>207</v>
      </c>
      <c r="G85" s="226"/>
      <c r="H85" s="223">
        <v>0</v>
      </c>
      <c r="I85" s="223"/>
      <c r="J85" s="223">
        <v>0</v>
      </c>
      <c r="K85" s="223"/>
      <c r="L85" s="223">
        <v>0</v>
      </c>
      <c r="M85" s="223"/>
      <c r="N85" s="224">
        <v>117.99</v>
      </c>
    </row>
    <row r="86" spans="1:14" ht="25.5" x14ac:dyDescent="0.25">
      <c r="A86" s="151"/>
      <c r="B86" s="190"/>
      <c r="C86" s="191" t="s">
        <v>292</v>
      </c>
      <c r="D86" s="191" t="s">
        <v>293</v>
      </c>
      <c r="E86" s="191" t="s">
        <v>294</v>
      </c>
      <c r="F86" s="195" t="s">
        <v>207</v>
      </c>
      <c r="G86" s="225"/>
      <c r="H86" s="221">
        <v>0</v>
      </c>
      <c r="I86" s="221"/>
      <c r="J86" s="221">
        <v>0</v>
      </c>
      <c r="K86" s="221"/>
      <c r="L86" s="221">
        <v>0</v>
      </c>
      <c r="M86" s="221"/>
      <c r="N86" s="222">
        <v>5000</v>
      </c>
    </row>
    <row r="87" spans="1:14" x14ac:dyDescent="0.25">
      <c r="A87" s="154" t="s">
        <v>31</v>
      </c>
      <c r="B87" s="156" t="s">
        <v>118</v>
      </c>
      <c r="C87" s="192"/>
      <c r="D87" s="192"/>
      <c r="E87" s="192"/>
      <c r="F87" s="196"/>
      <c r="G87" s="75">
        <f t="shared" ref="G87:N87" si="3">+G84+G82+G81+G77+G76</f>
        <v>69761.58</v>
      </c>
      <c r="H87" s="76">
        <f t="shared" si="3"/>
        <v>3416</v>
      </c>
      <c r="I87" s="76">
        <f t="shared" si="3"/>
        <v>85369.15</v>
      </c>
      <c r="J87" s="76">
        <f t="shared" si="3"/>
        <v>3416</v>
      </c>
      <c r="K87" s="76">
        <f t="shared" si="3"/>
        <v>166544.04999999999</v>
      </c>
      <c r="L87" s="76">
        <f t="shared" si="3"/>
        <v>3416</v>
      </c>
      <c r="M87" s="76">
        <f t="shared" si="3"/>
        <v>168833.06</v>
      </c>
      <c r="N87" s="77">
        <f t="shared" si="3"/>
        <v>224533.99</v>
      </c>
    </row>
    <row r="88" spans="1:14" x14ac:dyDescent="0.25">
      <c r="A88" s="151" t="s">
        <v>41</v>
      </c>
      <c r="B88" s="150" t="s">
        <v>40</v>
      </c>
      <c r="C88" s="152"/>
      <c r="D88" s="152"/>
      <c r="E88" s="152"/>
      <c r="F88" s="153"/>
      <c r="G88" s="83"/>
      <c r="H88" s="85"/>
      <c r="I88" s="85"/>
      <c r="J88" s="85"/>
      <c r="K88" s="85"/>
      <c r="L88" s="85"/>
      <c r="M88" s="85"/>
      <c r="N88" s="87"/>
    </row>
    <row r="89" spans="1:14" x14ac:dyDescent="0.25">
      <c r="A89" s="151" t="s">
        <v>43</v>
      </c>
      <c r="B89" s="150" t="s">
        <v>42</v>
      </c>
      <c r="C89" s="152"/>
      <c r="D89" s="152"/>
      <c r="E89" s="152"/>
      <c r="F89" s="153"/>
      <c r="G89" s="83"/>
      <c r="H89" s="85"/>
      <c r="I89" s="85"/>
      <c r="J89" s="85"/>
      <c r="K89" s="85"/>
      <c r="L89" s="85"/>
      <c r="M89" s="85"/>
      <c r="N89" s="87"/>
    </row>
    <row r="90" spans="1:14" x14ac:dyDescent="0.25">
      <c r="A90" s="151" t="s">
        <v>45</v>
      </c>
      <c r="B90" s="150" t="s">
        <v>44</v>
      </c>
      <c r="C90" s="152"/>
      <c r="D90" s="152"/>
      <c r="E90" s="152"/>
      <c r="F90" s="153"/>
      <c r="G90" s="83"/>
      <c r="H90" s="85"/>
      <c r="I90" s="85"/>
      <c r="J90" s="85"/>
      <c r="K90" s="85"/>
      <c r="L90" s="85"/>
      <c r="M90" s="85"/>
      <c r="N90" s="87"/>
    </row>
    <row r="91" spans="1:14" x14ac:dyDescent="0.25">
      <c r="A91" s="151" t="s">
        <v>47</v>
      </c>
      <c r="B91" s="150" t="s">
        <v>46</v>
      </c>
      <c r="C91" s="152"/>
      <c r="D91" s="152"/>
      <c r="E91" s="152"/>
      <c r="F91" s="153"/>
      <c r="G91" s="83"/>
      <c r="H91" s="85"/>
      <c r="I91" s="85"/>
      <c r="J91" s="85"/>
      <c r="K91" s="85"/>
      <c r="L91" s="85"/>
      <c r="M91" s="85"/>
      <c r="N91" s="87"/>
    </row>
    <row r="92" spans="1:14" x14ac:dyDescent="0.25">
      <c r="A92" s="154" t="s">
        <v>39</v>
      </c>
      <c r="B92" s="155" t="s">
        <v>117</v>
      </c>
      <c r="C92" s="152"/>
      <c r="D92" s="152"/>
      <c r="E92" s="152"/>
      <c r="F92" s="153"/>
      <c r="G92" s="75">
        <f t="shared" ref="G92:N92" si="4">+G91+G90+G89+G88</f>
        <v>0</v>
      </c>
      <c r="H92" s="76">
        <f t="shared" si="4"/>
        <v>0</v>
      </c>
      <c r="I92" s="76">
        <f t="shared" si="4"/>
        <v>0</v>
      </c>
      <c r="J92" s="76">
        <f t="shared" si="4"/>
        <v>0</v>
      </c>
      <c r="K92" s="76">
        <f t="shared" si="4"/>
        <v>0</v>
      </c>
      <c r="L92" s="76">
        <f t="shared" si="4"/>
        <v>0</v>
      </c>
      <c r="M92" s="76">
        <f t="shared" si="4"/>
        <v>0</v>
      </c>
      <c r="N92" s="77">
        <f t="shared" si="4"/>
        <v>0</v>
      </c>
    </row>
    <row r="93" spans="1:14" x14ac:dyDescent="0.25">
      <c r="A93" s="151" t="s">
        <v>50</v>
      </c>
      <c r="B93" s="150" t="s">
        <v>49</v>
      </c>
      <c r="C93" s="152"/>
      <c r="D93" s="152"/>
      <c r="E93" s="152"/>
      <c r="F93" s="153"/>
      <c r="G93" s="83"/>
      <c r="H93" s="85"/>
      <c r="I93" s="85"/>
      <c r="J93" s="85"/>
      <c r="K93" s="85"/>
      <c r="L93" s="85"/>
      <c r="M93" s="85"/>
      <c r="N93" s="87"/>
    </row>
    <row r="94" spans="1:14" x14ac:dyDescent="0.25">
      <c r="A94" s="151" t="s">
        <v>52</v>
      </c>
      <c r="B94" s="150" t="s">
        <v>51</v>
      </c>
      <c r="C94" s="152"/>
      <c r="D94" s="152"/>
      <c r="E94" s="152"/>
      <c r="F94" s="153"/>
      <c r="G94" s="83"/>
      <c r="H94" s="85"/>
      <c r="I94" s="85"/>
      <c r="J94" s="85"/>
      <c r="K94" s="85"/>
      <c r="L94" s="85"/>
      <c r="M94" s="85"/>
      <c r="N94" s="87"/>
    </row>
    <row r="95" spans="1:14" x14ac:dyDescent="0.25">
      <c r="A95" s="151" t="s">
        <v>54</v>
      </c>
      <c r="B95" s="150" t="s">
        <v>53</v>
      </c>
      <c r="C95" s="152"/>
      <c r="D95" s="152"/>
      <c r="E95" s="152"/>
      <c r="F95" s="153"/>
      <c r="G95" s="83"/>
      <c r="H95" s="85"/>
      <c r="I95" s="85"/>
      <c r="J95" s="85"/>
      <c r="K95" s="85"/>
      <c r="L95" s="85"/>
      <c r="M95" s="85"/>
      <c r="N95" s="87"/>
    </row>
    <row r="96" spans="1:14" x14ac:dyDescent="0.25">
      <c r="A96" s="151" t="s">
        <v>56</v>
      </c>
      <c r="B96" s="150" t="s">
        <v>55</v>
      </c>
      <c r="C96" s="152"/>
      <c r="D96" s="152"/>
      <c r="E96" s="152"/>
      <c r="F96" s="153"/>
      <c r="G96" s="83"/>
      <c r="H96" s="85"/>
      <c r="I96" s="85"/>
      <c r="J96" s="85"/>
      <c r="K96" s="85"/>
      <c r="L96" s="85"/>
      <c r="M96" s="85"/>
      <c r="N96" s="87"/>
    </row>
    <row r="97" spans="1:14" x14ac:dyDescent="0.25">
      <c r="A97" s="154" t="s">
        <v>48</v>
      </c>
      <c r="B97" s="156" t="s">
        <v>116</v>
      </c>
      <c r="C97" s="152"/>
      <c r="D97" s="152"/>
      <c r="E97" s="152"/>
      <c r="F97" s="153"/>
      <c r="G97" s="75">
        <f t="shared" ref="G97:N97" si="5">+G96+G95+G94+G93</f>
        <v>0</v>
      </c>
      <c r="H97" s="76">
        <f t="shared" si="5"/>
        <v>0</v>
      </c>
      <c r="I97" s="76">
        <f t="shared" si="5"/>
        <v>0</v>
      </c>
      <c r="J97" s="76">
        <f t="shared" si="5"/>
        <v>0</v>
      </c>
      <c r="K97" s="76">
        <f t="shared" si="5"/>
        <v>0</v>
      </c>
      <c r="L97" s="76">
        <f t="shared" si="5"/>
        <v>0</v>
      </c>
      <c r="M97" s="76">
        <f t="shared" si="5"/>
        <v>0</v>
      </c>
      <c r="N97" s="77">
        <f t="shared" si="5"/>
        <v>0</v>
      </c>
    </row>
    <row r="98" spans="1:14" x14ac:dyDescent="0.25">
      <c r="A98" s="151" t="s">
        <v>59</v>
      </c>
      <c r="B98" s="150" t="s">
        <v>58</v>
      </c>
      <c r="C98" s="203"/>
      <c r="D98" s="203"/>
      <c r="E98" s="203"/>
      <c r="F98" s="205"/>
      <c r="G98" s="83">
        <v>16819.599999999999</v>
      </c>
      <c r="H98" s="85">
        <f>SUM(H99:H105)</f>
        <v>22617.920000000002</v>
      </c>
      <c r="I98" s="85">
        <v>41548.239999999998</v>
      </c>
      <c r="J98" s="85">
        <f>SUM(J99:J105)</f>
        <v>58866.640000000007</v>
      </c>
      <c r="K98" s="85">
        <v>51871.1</v>
      </c>
      <c r="L98" s="85">
        <f>SUM(L99:L105)</f>
        <v>95115.36</v>
      </c>
      <c r="M98" s="85">
        <v>72733.34</v>
      </c>
      <c r="N98" s="87">
        <f>SUM(N99:N105)</f>
        <v>142091.9</v>
      </c>
    </row>
    <row r="99" spans="1:14" ht="38.25" x14ac:dyDescent="0.25">
      <c r="A99" s="151"/>
      <c r="B99" s="190"/>
      <c r="C99" s="204" t="s">
        <v>295</v>
      </c>
      <c r="D99" s="204" t="s">
        <v>296</v>
      </c>
      <c r="E99" s="204" t="s">
        <v>297</v>
      </c>
      <c r="F99" s="206" t="s">
        <v>298</v>
      </c>
      <c r="G99" s="232"/>
      <c r="H99" s="237">
        <v>4948.2</v>
      </c>
      <c r="I99" s="234"/>
      <c r="J99" s="237">
        <v>16963.740000000002</v>
      </c>
      <c r="K99" s="234"/>
      <c r="L99" s="237">
        <v>28979.279999999999</v>
      </c>
      <c r="M99" s="234"/>
      <c r="N99" s="238">
        <v>45000</v>
      </c>
    </row>
    <row r="100" spans="1:14" ht="25.5" x14ac:dyDescent="0.25">
      <c r="A100" s="151"/>
      <c r="B100" s="190"/>
      <c r="C100" s="211" t="s">
        <v>299</v>
      </c>
      <c r="D100" s="211" t="s">
        <v>300</v>
      </c>
      <c r="E100" s="211" t="s">
        <v>301</v>
      </c>
      <c r="F100" s="212" t="s">
        <v>191</v>
      </c>
      <c r="G100" s="239"/>
      <c r="H100" s="240">
        <v>5262.66</v>
      </c>
      <c r="I100" s="241"/>
      <c r="J100" s="240">
        <v>6841.77</v>
      </c>
      <c r="K100" s="241"/>
      <c r="L100" s="240">
        <v>8420.8799999999992</v>
      </c>
      <c r="M100" s="241"/>
      <c r="N100" s="242">
        <v>10000</v>
      </c>
    </row>
    <row r="101" spans="1:14" ht="38.25" x14ac:dyDescent="0.25">
      <c r="A101" s="151"/>
      <c r="B101" s="190"/>
      <c r="C101" s="211" t="s">
        <v>302</v>
      </c>
      <c r="D101" s="211" t="s">
        <v>303</v>
      </c>
      <c r="E101" s="211" t="s">
        <v>304</v>
      </c>
      <c r="F101" s="212" t="s">
        <v>298</v>
      </c>
      <c r="G101" s="239"/>
      <c r="H101" s="240">
        <v>7526.63</v>
      </c>
      <c r="I101" s="241"/>
      <c r="J101" s="240">
        <v>26268.639999999999</v>
      </c>
      <c r="K101" s="241"/>
      <c r="L101" s="240">
        <v>45010.65</v>
      </c>
      <c r="M101" s="241"/>
      <c r="N101" s="242">
        <v>70000</v>
      </c>
    </row>
    <row r="102" spans="1:14" ht="25.5" x14ac:dyDescent="0.25">
      <c r="A102" s="151"/>
      <c r="B102" s="190"/>
      <c r="C102" s="211" t="s">
        <v>305</v>
      </c>
      <c r="D102" s="211" t="s">
        <v>306</v>
      </c>
      <c r="E102" s="211" t="s">
        <v>307</v>
      </c>
      <c r="F102" s="212" t="s">
        <v>298</v>
      </c>
      <c r="G102" s="239"/>
      <c r="H102" s="240">
        <v>1246.9100000000001</v>
      </c>
      <c r="I102" s="241"/>
      <c r="J102" s="240">
        <v>2672.84</v>
      </c>
      <c r="K102" s="241"/>
      <c r="L102" s="240">
        <v>4098.7700000000004</v>
      </c>
      <c r="M102" s="241"/>
      <c r="N102" s="242">
        <v>6000</v>
      </c>
    </row>
    <row r="103" spans="1:14" ht="25.5" x14ac:dyDescent="0.25">
      <c r="A103" s="151"/>
      <c r="B103" s="190"/>
      <c r="C103" s="211" t="s">
        <v>308</v>
      </c>
      <c r="D103" s="211" t="s">
        <v>309</v>
      </c>
      <c r="E103" s="211" t="s">
        <v>310</v>
      </c>
      <c r="F103" s="212" t="s">
        <v>191</v>
      </c>
      <c r="G103" s="239"/>
      <c r="H103" s="240">
        <v>0</v>
      </c>
      <c r="I103" s="241"/>
      <c r="J103" s="240">
        <v>666.67</v>
      </c>
      <c r="K103" s="241"/>
      <c r="L103" s="240">
        <v>1333.34</v>
      </c>
      <c r="M103" s="241"/>
      <c r="N103" s="242">
        <v>2000</v>
      </c>
    </row>
    <row r="104" spans="1:14" ht="25.5" x14ac:dyDescent="0.25">
      <c r="A104" s="151"/>
      <c r="B104" s="190"/>
      <c r="C104" s="211" t="s">
        <v>311</v>
      </c>
      <c r="D104" s="211" t="s">
        <v>312</v>
      </c>
      <c r="E104" s="211" t="s">
        <v>313</v>
      </c>
      <c r="F104" s="212" t="s">
        <v>191</v>
      </c>
      <c r="G104" s="239"/>
      <c r="H104" s="240">
        <v>633.52</v>
      </c>
      <c r="I104" s="241"/>
      <c r="J104" s="240">
        <v>2452.98</v>
      </c>
      <c r="K104" s="241"/>
      <c r="L104" s="240">
        <v>4272.4399999999996</v>
      </c>
      <c r="M104" s="241"/>
      <c r="N104" s="242">
        <v>6091.9</v>
      </c>
    </row>
    <row r="105" spans="1:14" ht="38.25" x14ac:dyDescent="0.25">
      <c r="A105" s="151"/>
      <c r="B105" s="190"/>
      <c r="C105" s="191" t="s">
        <v>314</v>
      </c>
      <c r="D105" s="191" t="s">
        <v>315</v>
      </c>
      <c r="E105" s="191" t="s">
        <v>316</v>
      </c>
      <c r="F105" s="195" t="s">
        <v>196</v>
      </c>
      <c r="G105" s="231"/>
      <c r="H105" s="235">
        <v>3000</v>
      </c>
      <c r="I105" s="233"/>
      <c r="J105" s="235">
        <v>3000</v>
      </c>
      <c r="K105" s="233"/>
      <c r="L105" s="235">
        <v>3000</v>
      </c>
      <c r="M105" s="233"/>
      <c r="N105" s="236">
        <v>3000</v>
      </c>
    </row>
    <row r="106" spans="1:14" x14ac:dyDescent="0.25">
      <c r="A106" s="151" t="s">
        <v>61</v>
      </c>
      <c r="B106" s="150" t="s">
        <v>60</v>
      </c>
      <c r="C106" s="193"/>
      <c r="D106" s="193"/>
      <c r="E106" s="193"/>
      <c r="F106" s="197"/>
      <c r="G106" s="83">
        <v>17963.78</v>
      </c>
      <c r="H106" s="85">
        <f>SUM(H107:H110)</f>
        <v>26877.49</v>
      </c>
      <c r="I106" s="85">
        <v>42059.73</v>
      </c>
      <c r="J106" s="85">
        <f>SUM(J107:J110)</f>
        <v>62954.990000000005</v>
      </c>
      <c r="K106" s="85">
        <v>65460.56</v>
      </c>
      <c r="L106" s="85">
        <f>SUM(L107:L110)</f>
        <v>99032.49</v>
      </c>
      <c r="M106" s="85">
        <v>84944.42</v>
      </c>
      <c r="N106" s="87">
        <f>SUM(N107:N110)</f>
        <v>135110</v>
      </c>
    </row>
    <row r="107" spans="1:14" ht="25.5" x14ac:dyDescent="0.25">
      <c r="A107" s="151"/>
      <c r="B107" s="190"/>
      <c r="C107" s="204" t="s">
        <v>317</v>
      </c>
      <c r="D107" s="204" t="s">
        <v>318</v>
      </c>
      <c r="E107" s="204" t="s">
        <v>319</v>
      </c>
      <c r="F107" s="206" t="s">
        <v>191</v>
      </c>
      <c r="G107" s="232"/>
      <c r="H107" s="237">
        <v>300</v>
      </c>
      <c r="I107" s="234"/>
      <c r="J107" s="237">
        <v>1866.67</v>
      </c>
      <c r="K107" s="234"/>
      <c r="L107" s="237">
        <v>3433.34</v>
      </c>
      <c r="M107" s="234"/>
      <c r="N107" s="238">
        <v>5000</v>
      </c>
    </row>
    <row r="108" spans="1:14" ht="38.25" x14ac:dyDescent="0.25">
      <c r="A108" s="151"/>
      <c r="B108" s="190"/>
      <c r="C108" s="211" t="s">
        <v>320</v>
      </c>
      <c r="D108" s="211" t="s">
        <v>321</v>
      </c>
      <c r="E108" s="211" t="s">
        <v>322</v>
      </c>
      <c r="F108" s="212" t="s">
        <v>191</v>
      </c>
      <c r="G108" s="239"/>
      <c r="H108" s="240">
        <v>26577.49</v>
      </c>
      <c r="I108" s="241"/>
      <c r="J108" s="240">
        <v>51051.66</v>
      </c>
      <c r="K108" s="241"/>
      <c r="L108" s="240">
        <v>75525.83</v>
      </c>
      <c r="M108" s="241"/>
      <c r="N108" s="242">
        <v>100000</v>
      </c>
    </row>
    <row r="109" spans="1:14" ht="25.5" x14ac:dyDescent="0.25">
      <c r="A109" s="151"/>
      <c r="B109" s="190"/>
      <c r="C109" s="211" t="s">
        <v>323</v>
      </c>
      <c r="D109" s="211" t="s">
        <v>321</v>
      </c>
      <c r="E109" s="211" t="s">
        <v>322</v>
      </c>
      <c r="F109" s="212" t="s">
        <v>191</v>
      </c>
      <c r="G109" s="239"/>
      <c r="H109" s="240">
        <v>0</v>
      </c>
      <c r="I109" s="241"/>
      <c r="J109" s="240">
        <v>6703.33</v>
      </c>
      <c r="K109" s="241"/>
      <c r="L109" s="240">
        <v>13406.66</v>
      </c>
      <c r="M109" s="241"/>
      <c r="N109" s="242">
        <v>20110</v>
      </c>
    </row>
    <row r="110" spans="1:14" ht="25.5" x14ac:dyDescent="0.25">
      <c r="A110" s="151"/>
      <c r="B110" s="190"/>
      <c r="C110" s="191" t="s">
        <v>324</v>
      </c>
      <c r="D110" s="191" t="s">
        <v>318</v>
      </c>
      <c r="E110" s="191" t="s">
        <v>319</v>
      </c>
      <c r="F110" s="195" t="s">
        <v>191</v>
      </c>
      <c r="G110" s="231"/>
      <c r="H110" s="235">
        <v>0</v>
      </c>
      <c r="I110" s="233"/>
      <c r="J110" s="235">
        <v>3333.33</v>
      </c>
      <c r="K110" s="233"/>
      <c r="L110" s="235">
        <v>6666.66</v>
      </c>
      <c r="M110" s="233"/>
      <c r="N110" s="236">
        <v>10000</v>
      </c>
    </row>
    <row r="111" spans="1:14" x14ac:dyDescent="0.25">
      <c r="A111" s="154" t="s">
        <v>57</v>
      </c>
      <c r="B111" s="155" t="s">
        <v>115</v>
      </c>
      <c r="C111" s="243"/>
      <c r="D111" s="243"/>
      <c r="E111" s="243"/>
      <c r="F111" s="244"/>
      <c r="G111" s="158">
        <f t="shared" ref="G111:N111" si="6">+G106+G98</f>
        <v>34783.379999999997</v>
      </c>
      <c r="H111" s="159">
        <f t="shared" si="6"/>
        <v>49495.41</v>
      </c>
      <c r="I111" s="159">
        <f t="shared" si="6"/>
        <v>83607.97</v>
      </c>
      <c r="J111" s="159">
        <f t="shared" si="6"/>
        <v>121821.63</v>
      </c>
      <c r="K111" s="159">
        <f t="shared" si="6"/>
        <v>117331.66</v>
      </c>
      <c r="L111" s="159">
        <f t="shared" si="6"/>
        <v>194147.85</v>
      </c>
      <c r="M111" s="159">
        <f t="shared" si="6"/>
        <v>157677.76000000001</v>
      </c>
      <c r="N111" s="160">
        <f t="shared" si="6"/>
        <v>277201.90000000002</v>
      </c>
    </row>
    <row r="112" spans="1:14" ht="17.25" x14ac:dyDescent="0.25">
      <c r="A112" s="161" t="s">
        <v>121</v>
      </c>
      <c r="B112" s="51" t="s">
        <v>144</v>
      </c>
      <c r="C112" s="51"/>
      <c r="D112" s="51"/>
      <c r="E112" s="51"/>
      <c r="F112" s="51"/>
      <c r="G112" s="93"/>
      <c r="H112" s="94">
        <v>0</v>
      </c>
      <c r="I112" s="94"/>
      <c r="J112" s="94">
        <v>0</v>
      </c>
      <c r="K112" s="95"/>
      <c r="L112" s="95">
        <v>0</v>
      </c>
      <c r="M112" s="95"/>
      <c r="N112" s="96">
        <v>0</v>
      </c>
    </row>
    <row r="113" spans="1:14" s="37" customFormat="1" x14ac:dyDescent="0.25">
      <c r="A113" s="280" t="s">
        <v>155</v>
      </c>
      <c r="B113" s="281"/>
      <c r="C113" s="141"/>
      <c r="D113" s="141"/>
      <c r="E113" s="141"/>
      <c r="F113" s="141"/>
      <c r="G113" s="97">
        <f t="shared" ref="G113:N113" si="7">+G112+G111+G97+G92+G87+G75+G41+G27</f>
        <v>300478.20999999996</v>
      </c>
      <c r="H113" s="98">
        <f t="shared" si="7"/>
        <v>281872.82</v>
      </c>
      <c r="I113" s="98">
        <f t="shared" si="7"/>
        <v>691441.58</v>
      </c>
      <c r="J113" s="98">
        <f t="shared" si="7"/>
        <v>606774.88</v>
      </c>
      <c r="K113" s="98">
        <f t="shared" si="7"/>
        <v>958892.64999999991</v>
      </c>
      <c r="L113" s="98">
        <f t="shared" si="7"/>
        <v>762731.78</v>
      </c>
      <c r="M113" s="98">
        <f t="shared" si="7"/>
        <v>1288225.21</v>
      </c>
      <c r="N113" s="99">
        <f t="shared" si="7"/>
        <v>1204439.7799999998</v>
      </c>
    </row>
    <row r="114" spans="1:14" x14ac:dyDescent="0.25">
      <c r="A114" s="4" t="s">
        <v>160</v>
      </c>
      <c r="B114" s="3"/>
      <c r="C114" s="142"/>
      <c r="D114" s="142"/>
      <c r="E114" s="142"/>
      <c r="F114" s="142"/>
      <c r="G114" s="16"/>
      <c r="H114" s="100">
        <v>0</v>
      </c>
      <c r="I114" s="17"/>
      <c r="J114" s="100">
        <v>0</v>
      </c>
      <c r="K114" s="17"/>
      <c r="L114" s="100">
        <v>0</v>
      </c>
      <c r="M114" s="17"/>
      <c r="N114" s="102">
        <v>0</v>
      </c>
    </row>
    <row r="115" spans="1:14" x14ac:dyDescent="0.25">
      <c r="A115" s="280" t="s">
        <v>133</v>
      </c>
      <c r="B115" s="281"/>
      <c r="C115" s="141"/>
      <c r="D115" s="141"/>
      <c r="E115" s="141"/>
      <c r="F115" s="141"/>
      <c r="G115" s="97">
        <f>+G113+G14</f>
        <v>1241386.02</v>
      </c>
      <c r="H115" s="98">
        <f>+H113+H14</f>
        <v>1046634.5700000001</v>
      </c>
      <c r="I115" s="98">
        <f>+I113+G14</f>
        <v>1632349.3900000001</v>
      </c>
      <c r="J115" s="98">
        <f>+J113+H14</f>
        <v>1371536.63</v>
      </c>
      <c r="K115" s="98">
        <f>+K113+G14</f>
        <v>1899800.46</v>
      </c>
      <c r="L115" s="98">
        <f>+L113+H14</f>
        <v>1527493.53</v>
      </c>
      <c r="M115" s="98">
        <f>+M113+G14</f>
        <v>2229133.02</v>
      </c>
      <c r="N115" s="99">
        <f>+N113+H14</f>
        <v>1969201.5299999998</v>
      </c>
    </row>
    <row r="116" spans="1:14" x14ac:dyDescent="0.25">
      <c r="A116" s="4" t="s">
        <v>161</v>
      </c>
      <c r="B116" s="3"/>
      <c r="C116" s="142"/>
      <c r="D116" s="142"/>
      <c r="E116" s="142"/>
      <c r="F116" s="142"/>
      <c r="G116" s="16"/>
      <c r="H116" s="101">
        <f>+H114+$H15</f>
        <v>764761.75</v>
      </c>
      <c r="I116" s="17"/>
      <c r="J116" s="101">
        <f>+J114+$H15</f>
        <v>764761.75</v>
      </c>
      <c r="K116" s="17"/>
      <c r="L116" s="101">
        <f>+L114+$H15</f>
        <v>764761.75</v>
      </c>
      <c r="M116" s="17"/>
      <c r="N116" s="101">
        <f>+N114+$H15</f>
        <v>764761.75</v>
      </c>
    </row>
    <row r="117" spans="1:14" ht="18.95" customHeight="1" x14ac:dyDescent="0.25">
      <c r="B117" s="53"/>
      <c r="C117" s="53"/>
      <c r="D117" s="53"/>
      <c r="E117" s="53"/>
      <c r="F117" s="53"/>
      <c r="G117" s="52"/>
      <c r="H117" s="52"/>
      <c r="I117" s="52"/>
      <c r="J117" s="52"/>
      <c r="K117" s="52"/>
      <c r="L117" s="52"/>
      <c r="M117" s="52"/>
      <c r="N117" s="52"/>
    </row>
    <row r="118" spans="1:14" ht="21" customHeight="1" x14ac:dyDescent="0.25">
      <c r="A118" s="277" t="s">
        <v>130</v>
      </c>
      <c r="B118" s="282" t="s">
        <v>131</v>
      </c>
      <c r="C118" s="282" t="s">
        <v>169</v>
      </c>
      <c r="D118" s="282" t="s">
        <v>170</v>
      </c>
      <c r="E118" s="282" t="s">
        <v>171</v>
      </c>
      <c r="F118" s="277" t="s">
        <v>172</v>
      </c>
      <c r="G118" s="275" t="s">
        <v>122</v>
      </c>
      <c r="H118" s="275"/>
      <c r="I118" s="275"/>
      <c r="J118" s="275"/>
      <c r="K118" s="275"/>
      <c r="L118" s="275"/>
      <c r="M118" s="275"/>
      <c r="N118" s="276"/>
    </row>
    <row r="119" spans="1:14" ht="33" customHeight="1" x14ac:dyDescent="0.25">
      <c r="A119" s="286"/>
      <c r="B119" s="278"/>
      <c r="C119" s="278"/>
      <c r="D119" s="278"/>
      <c r="E119" s="278"/>
      <c r="F119" s="278"/>
      <c r="G119" s="269" t="s">
        <v>177</v>
      </c>
      <c r="H119" s="270"/>
      <c r="I119" s="8" t="s">
        <v>178</v>
      </c>
      <c r="J119" s="7"/>
      <c r="K119" s="6" t="s">
        <v>179</v>
      </c>
      <c r="L119" s="7"/>
      <c r="M119" s="6" t="s">
        <v>180</v>
      </c>
      <c r="N119" s="5"/>
    </row>
    <row r="120" spans="1:14" ht="37.5" customHeight="1" x14ac:dyDescent="0.25">
      <c r="A120" s="287"/>
      <c r="B120" s="283"/>
      <c r="C120" s="283"/>
      <c r="D120" s="283"/>
      <c r="E120" s="283"/>
      <c r="F120" s="279"/>
      <c r="G120" s="29" t="s">
        <v>143</v>
      </c>
      <c r="H120" s="28" t="s">
        <v>182</v>
      </c>
      <c r="I120" s="29" t="s">
        <v>143</v>
      </c>
      <c r="J120" s="28" t="s">
        <v>156</v>
      </c>
      <c r="K120" s="29" t="s">
        <v>143</v>
      </c>
      <c r="L120" s="28" t="s">
        <v>156</v>
      </c>
      <c r="M120" s="29" t="s">
        <v>143</v>
      </c>
      <c r="N120" s="30" t="s">
        <v>4</v>
      </c>
    </row>
    <row r="121" spans="1:14" x14ac:dyDescent="0.25">
      <c r="A121" s="151" t="s">
        <v>64</v>
      </c>
      <c r="B121" s="150" t="s">
        <v>63</v>
      </c>
      <c r="C121" s="194"/>
      <c r="D121" s="194"/>
      <c r="E121" s="194"/>
      <c r="F121" s="246"/>
      <c r="G121" s="162">
        <v>48382.18</v>
      </c>
      <c r="H121" s="163">
        <f>SUM(H122:H141)</f>
        <v>61101.509999999995</v>
      </c>
      <c r="I121" s="163">
        <v>122415.92</v>
      </c>
      <c r="J121" s="163">
        <f>SUM(J122:J141)</f>
        <v>142575.03999999998</v>
      </c>
      <c r="K121" s="163">
        <v>178461.99</v>
      </c>
      <c r="L121" s="163">
        <f>SUM(L122:L141)</f>
        <v>220251.57000000004</v>
      </c>
      <c r="M121" s="163">
        <v>257289.52</v>
      </c>
      <c r="N121" s="164">
        <f>SUM(N122:N141)</f>
        <v>317356.55000000005</v>
      </c>
    </row>
    <row r="122" spans="1:14" ht="25.5" x14ac:dyDescent="0.25">
      <c r="A122" s="151"/>
      <c r="B122" s="190"/>
      <c r="C122" s="204" t="s">
        <v>325</v>
      </c>
      <c r="D122" s="204" t="s">
        <v>326</v>
      </c>
      <c r="E122" s="204" t="s">
        <v>327</v>
      </c>
      <c r="F122" s="206" t="s">
        <v>191</v>
      </c>
      <c r="G122" s="232"/>
      <c r="H122" s="237">
        <v>842.76</v>
      </c>
      <c r="I122" s="234"/>
      <c r="J122" s="237">
        <v>1593.49</v>
      </c>
      <c r="K122" s="234"/>
      <c r="L122" s="237">
        <v>2344.2199999999998</v>
      </c>
      <c r="M122" s="234"/>
      <c r="N122" s="238">
        <v>3094.96</v>
      </c>
    </row>
    <row r="123" spans="1:14" ht="38.25" x14ac:dyDescent="0.25">
      <c r="A123" s="151"/>
      <c r="B123" s="190"/>
      <c r="C123" s="211" t="s">
        <v>328</v>
      </c>
      <c r="D123" s="211" t="s">
        <v>329</v>
      </c>
      <c r="E123" s="211" t="s">
        <v>330</v>
      </c>
      <c r="F123" s="212" t="s">
        <v>298</v>
      </c>
      <c r="G123" s="239"/>
      <c r="H123" s="240">
        <v>6365.85</v>
      </c>
      <c r="I123" s="241"/>
      <c r="J123" s="240">
        <v>12856.1</v>
      </c>
      <c r="K123" s="241"/>
      <c r="L123" s="240">
        <v>19346.349999999999</v>
      </c>
      <c r="M123" s="241"/>
      <c r="N123" s="242">
        <v>28000</v>
      </c>
    </row>
    <row r="124" spans="1:14" ht="38.25" x14ac:dyDescent="0.25">
      <c r="A124" s="151"/>
      <c r="B124" s="190"/>
      <c r="C124" s="211" t="s">
        <v>331</v>
      </c>
      <c r="D124" s="211" t="s">
        <v>332</v>
      </c>
      <c r="E124" s="211" t="s">
        <v>333</v>
      </c>
      <c r="F124" s="212" t="s">
        <v>298</v>
      </c>
      <c r="G124" s="239"/>
      <c r="H124" s="240">
        <v>1898.22</v>
      </c>
      <c r="I124" s="241"/>
      <c r="J124" s="240">
        <v>4089.89</v>
      </c>
      <c r="K124" s="241"/>
      <c r="L124" s="240">
        <v>6281.56</v>
      </c>
      <c r="M124" s="241"/>
      <c r="N124" s="242">
        <v>9203.7900000000009</v>
      </c>
    </row>
    <row r="125" spans="1:14" ht="38.25" x14ac:dyDescent="0.25">
      <c r="A125" s="151"/>
      <c r="B125" s="190"/>
      <c r="C125" s="211" t="s">
        <v>334</v>
      </c>
      <c r="D125" s="211" t="s">
        <v>329</v>
      </c>
      <c r="E125" s="211" t="s">
        <v>335</v>
      </c>
      <c r="F125" s="212" t="s">
        <v>191</v>
      </c>
      <c r="G125" s="239"/>
      <c r="H125" s="240">
        <v>790.92</v>
      </c>
      <c r="I125" s="241"/>
      <c r="J125" s="240">
        <v>5557.59</v>
      </c>
      <c r="K125" s="241"/>
      <c r="L125" s="240">
        <v>10324.26</v>
      </c>
      <c r="M125" s="241"/>
      <c r="N125" s="242">
        <v>15090.92</v>
      </c>
    </row>
    <row r="126" spans="1:14" ht="38.25" x14ac:dyDescent="0.25">
      <c r="A126" s="151"/>
      <c r="B126" s="190"/>
      <c r="C126" s="211" t="s">
        <v>336</v>
      </c>
      <c r="D126" s="211" t="s">
        <v>332</v>
      </c>
      <c r="E126" s="211" t="s">
        <v>333</v>
      </c>
      <c r="F126" s="212" t="s">
        <v>191</v>
      </c>
      <c r="G126" s="239"/>
      <c r="H126" s="240">
        <v>188.24</v>
      </c>
      <c r="I126" s="241"/>
      <c r="J126" s="240">
        <v>1375.9</v>
      </c>
      <c r="K126" s="241"/>
      <c r="L126" s="240">
        <v>2563.56</v>
      </c>
      <c r="M126" s="241"/>
      <c r="N126" s="242">
        <v>3751.21</v>
      </c>
    </row>
    <row r="127" spans="1:14" ht="25.5" x14ac:dyDescent="0.25">
      <c r="A127" s="151"/>
      <c r="B127" s="190"/>
      <c r="C127" s="211" t="s">
        <v>337</v>
      </c>
      <c r="D127" s="211" t="s">
        <v>332</v>
      </c>
      <c r="E127" s="211" t="s">
        <v>333</v>
      </c>
      <c r="F127" s="212" t="s">
        <v>207</v>
      </c>
      <c r="G127" s="239"/>
      <c r="H127" s="240">
        <v>115.48</v>
      </c>
      <c r="I127" s="241"/>
      <c r="J127" s="240">
        <v>115.48</v>
      </c>
      <c r="K127" s="241"/>
      <c r="L127" s="240">
        <v>115.48</v>
      </c>
      <c r="M127" s="241"/>
      <c r="N127" s="242">
        <v>353.48</v>
      </c>
    </row>
    <row r="128" spans="1:14" ht="51" x14ac:dyDescent="0.25">
      <c r="A128" s="151"/>
      <c r="B128" s="190"/>
      <c r="C128" s="211" t="s">
        <v>338</v>
      </c>
      <c r="D128" s="211" t="s">
        <v>329</v>
      </c>
      <c r="E128" s="211" t="s">
        <v>339</v>
      </c>
      <c r="F128" s="212" t="s">
        <v>207</v>
      </c>
      <c r="G128" s="239"/>
      <c r="H128" s="240">
        <v>485.21</v>
      </c>
      <c r="I128" s="241"/>
      <c r="J128" s="240">
        <v>485.21</v>
      </c>
      <c r="K128" s="241"/>
      <c r="L128" s="240">
        <v>485.21</v>
      </c>
      <c r="M128" s="241"/>
      <c r="N128" s="242">
        <v>1485.21</v>
      </c>
    </row>
    <row r="129" spans="1:14" ht="38.25" x14ac:dyDescent="0.25">
      <c r="A129" s="151"/>
      <c r="B129" s="190"/>
      <c r="C129" s="211" t="s">
        <v>340</v>
      </c>
      <c r="D129" s="211" t="s">
        <v>329</v>
      </c>
      <c r="E129" s="211" t="s">
        <v>330</v>
      </c>
      <c r="F129" s="212" t="s">
        <v>298</v>
      </c>
      <c r="G129" s="239"/>
      <c r="H129" s="240">
        <v>8340.42</v>
      </c>
      <c r="I129" s="241"/>
      <c r="J129" s="240">
        <v>18251</v>
      </c>
      <c r="K129" s="241"/>
      <c r="L129" s="240">
        <v>28161.58</v>
      </c>
      <c r="M129" s="241"/>
      <c r="N129" s="242">
        <v>41375.69</v>
      </c>
    </row>
    <row r="130" spans="1:14" ht="38.25" x14ac:dyDescent="0.25">
      <c r="A130" s="151"/>
      <c r="B130" s="190"/>
      <c r="C130" s="211" t="s">
        <v>341</v>
      </c>
      <c r="D130" s="211" t="s">
        <v>332</v>
      </c>
      <c r="E130" s="211" t="s">
        <v>333</v>
      </c>
      <c r="F130" s="212" t="s">
        <v>298</v>
      </c>
      <c r="G130" s="239"/>
      <c r="H130" s="240">
        <v>2531.61</v>
      </c>
      <c r="I130" s="241"/>
      <c r="J130" s="240">
        <v>5872.69</v>
      </c>
      <c r="K130" s="241"/>
      <c r="L130" s="240">
        <v>9213.77</v>
      </c>
      <c r="M130" s="241"/>
      <c r="N130" s="242">
        <v>13668.54</v>
      </c>
    </row>
    <row r="131" spans="1:14" ht="38.25" x14ac:dyDescent="0.25">
      <c r="A131" s="151"/>
      <c r="B131" s="190"/>
      <c r="C131" s="211" t="s">
        <v>342</v>
      </c>
      <c r="D131" s="211" t="s">
        <v>329</v>
      </c>
      <c r="E131" s="211" t="s">
        <v>330</v>
      </c>
      <c r="F131" s="212" t="s">
        <v>298</v>
      </c>
      <c r="G131" s="239"/>
      <c r="H131" s="240">
        <v>8558.16</v>
      </c>
      <c r="I131" s="241"/>
      <c r="J131" s="240">
        <v>19166.759999999998</v>
      </c>
      <c r="K131" s="241"/>
      <c r="L131" s="240">
        <v>29775.360000000001</v>
      </c>
      <c r="M131" s="241"/>
      <c r="N131" s="242">
        <v>43920.17</v>
      </c>
    </row>
    <row r="132" spans="1:14" ht="38.25" x14ac:dyDescent="0.25">
      <c r="A132" s="151"/>
      <c r="B132" s="190"/>
      <c r="C132" s="211" t="s">
        <v>343</v>
      </c>
      <c r="D132" s="211" t="s">
        <v>332</v>
      </c>
      <c r="E132" s="211" t="s">
        <v>333</v>
      </c>
      <c r="F132" s="212" t="s">
        <v>298</v>
      </c>
      <c r="G132" s="239"/>
      <c r="H132" s="240">
        <v>2768.68</v>
      </c>
      <c r="I132" s="241"/>
      <c r="J132" s="240">
        <v>6331.73</v>
      </c>
      <c r="K132" s="241"/>
      <c r="L132" s="240">
        <v>9894.7800000000007</v>
      </c>
      <c r="M132" s="241"/>
      <c r="N132" s="242">
        <v>14645.51</v>
      </c>
    </row>
    <row r="133" spans="1:14" ht="38.25" x14ac:dyDescent="0.25">
      <c r="A133" s="151"/>
      <c r="B133" s="190"/>
      <c r="C133" s="211" t="s">
        <v>344</v>
      </c>
      <c r="D133" s="211" t="s">
        <v>329</v>
      </c>
      <c r="E133" s="211" t="s">
        <v>345</v>
      </c>
      <c r="F133" s="212" t="s">
        <v>207</v>
      </c>
      <c r="G133" s="239"/>
      <c r="H133" s="240">
        <v>0</v>
      </c>
      <c r="I133" s="241"/>
      <c r="J133" s="240">
        <v>0</v>
      </c>
      <c r="K133" s="241"/>
      <c r="L133" s="240">
        <v>3300</v>
      </c>
      <c r="M133" s="241"/>
      <c r="N133" s="242">
        <v>3300</v>
      </c>
    </row>
    <row r="134" spans="1:14" ht="25.5" x14ac:dyDescent="0.25">
      <c r="A134" s="151"/>
      <c r="B134" s="190"/>
      <c r="C134" s="211" t="s">
        <v>346</v>
      </c>
      <c r="D134" s="211" t="s">
        <v>332</v>
      </c>
      <c r="E134" s="211" t="s">
        <v>333</v>
      </c>
      <c r="F134" s="212" t="s">
        <v>207</v>
      </c>
      <c r="G134" s="239"/>
      <c r="H134" s="240">
        <v>0</v>
      </c>
      <c r="I134" s="241"/>
      <c r="J134" s="240">
        <v>0</v>
      </c>
      <c r="K134" s="241"/>
      <c r="L134" s="240">
        <v>800</v>
      </c>
      <c r="M134" s="241"/>
      <c r="N134" s="242">
        <v>800</v>
      </c>
    </row>
    <row r="135" spans="1:14" ht="38.25" x14ac:dyDescent="0.25">
      <c r="A135" s="151"/>
      <c r="B135" s="190"/>
      <c r="C135" s="211" t="s">
        <v>347</v>
      </c>
      <c r="D135" s="211" t="s">
        <v>329</v>
      </c>
      <c r="E135" s="211" t="s">
        <v>330</v>
      </c>
      <c r="F135" s="212" t="s">
        <v>298</v>
      </c>
      <c r="G135" s="239"/>
      <c r="H135" s="240">
        <v>7650.48</v>
      </c>
      <c r="I135" s="241"/>
      <c r="J135" s="240">
        <v>16811.37</v>
      </c>
      <c r="K135" s="241"/>
      <c r="L135" s="240">
        <v>25972.26</v>
      </c>
      <c r="M135" s="241"/>
      <c r="N135" s="242">
        <v>38186.769999999997</v>
      </c>
    </row>
    <row r="136" spans="1:14" ht="38.25" x14ac:dyDescent="0.25">
      <c r="A136" s="151"/>
      <c r="B136" s="190"/>
      <c r="C136" s="211" t="s">
        <v>348</v>
      </c>
      <c r="D136" s="211" t="s">
        <v>332</v>
      </c>
      <c r="E136" s="211" t="s">
        <v>333</v>
      </c>
      <c r="F136" s="212" t="s">
        <v>298</v>
      </c>
      <c r="G136" s="239"/>
      <c r="H136" s="240">
        <v>2316.34</v>
      </c>
      <c r="I136" s="241"/>
      <c r="J136" s="240">
        <v>5481.51</v>
      </c>
      <c r="K136" s="241"/>
      <c r="L136" s="240">
        <v>8646.68</v>
      </c>
      <c r="M136" s="241"/>
      <c r="N136" s="242">
        <v>12866.9</v>
      </c>
    </row>
    <row r="137" spans="1:14" ht="38.25" x14ac:dyDescent="0.25">
      <c r="A137" s="151"/>
      <c r="B137" s="190"/>
      <c r="C137" s="211" t="s">
        <v>349</v>
      </c>
      <c r="D137" s="211" t="s">
        <v>329</v>
      </c>
      <c r="E137" s="211" t="s">
        <v>330</v>
      </c>
      <c r="F137" s="212" t="s">
        <v>298</v>
      </c>
      <c r="G137" s="239"/>
      <c r="H137" s="240">
        <v>2819.87</v>
      </c>
      <c r="I137" s="241"/>
      <c r="J137" s="240">
        <v>5723.91</v>
      </c>
      <c r="K137" s="241"/>
      <c r="L137" s="240">
        <v>8627.9500000000007</v>
      </c>
      <c r="M137" s="241"/>
      <c r="N137" s="242">
        <v>12500</v>
      </c>
    </row>
    <row r="138" spans="1:14" ht="38.25" x14ac:dyDescent="0.25">
      <c r="A138" s="151"/>
      <c r="B138" s="190"/>
      <c r="C138" s="211" t="s">
        <v>350</v>
      </c>
      <c r="D138" s="211" t="s">
        <v>332</v>
      </c>
      <c r="E138" s="211" t="s">
        <v>333</v>
      </c>
      <c r="F138" s="212" t="s">
        <v>298</v>
      </c>
      <c r="G138" s="239"/>
      <c r="H138" s="240">
        <v>998.89</v>
      </c>
      <c r="I138" s="241"/>
      <c r="J138" s="240">
        <v>2003.28</v>
      </c>
      <c r="K138" s="241"/>
      <c r="L138" s="240">
        <v>3007.67</v>
      </c>
      <c r="M138" s="241"/>
      <c r="N138" s="242">
        <v>4346.87</v>
      </c>
    </row>
    <row r="139" spans="1:14" ht="25.5" x14ac:dyDescent="0.25">
      <c r="A139" s="151"/>
      <c r="B139" s="190"/>
      <c r="C139" s="211" t="s">
        <v>351</v>
      </c>
      <c r="D139" s="211" t="s">
        <v>332</v>
      </c>
      <c r="E139" s="211" t="s">
        <v>333</v>
      </c>
      <c r="F139" s="212" t="s">
        <v>207</v>
      </c>
      <c r="G139" s="239"/>
      <c r="H139" s="240">
        <v>0</v>
      </c>
      <c r="I139" s="241"/>
      <c r="J139" s="240">
        <v>7897</v>
      </c>
      <c r="K139" s="241"/>
      <c r="L139" s="240">
        <v>7897</v>
      </c>
      <c r="M139" s="241"/>
      <c r="N139" s="242">
        <v>7897</v>
      </c>
    </row>
    <row r="140" spans="1:14" ht="38.25" x14ac:dyDescent="0.25">
      <c r="A140" s="151"/>
      <c r="B140" s="190"/>
      <c r="C140" s="211" t="s">
        <v>352</v>
      </c>
      <c r="D140" s="211" t="s">
        <v>329</v>
      </c>
      <c r="E140" s="211" t="s">
        <v>330</v>
      </c>
      <c r="F140" s="212" t="s">
        <v>298</v>
      </c>
      <c r="G140" s="239"/>
      <c r="H140" s="240">
        <v>10707.5</v>
      </c>
      <c r="I140" s="241"/>
      <c r="J140" s="240">
        <v>21595.25</v>
      </c>
      <c r="K140" s="241"/>
      <c r="L140" s="240">
        <v>32483</v>
      </c>
      <c r="M140" s="241"/>
      <c r="N140" s="242">
        <v>47000</v>
      </c>
    </row>
    <row r="141" spans="1:14" ht="25.5" x14ac:dyDescent="0.25">
      <c r="A141" s="151"/>
      <c r="B141" s="190"/>
      <c r="C141" s="191" t="s">
        <v>353</v>
      </c>
      <c r="D141" s="191" t="s">
        <v>332</v>
      </c>
      <c r="E141" s="191" t="s">
        <v>333</v>
      </c>
      <c r="F141" s="195" t="s">
        <v>298</v>
      </c>
      <c r="G141" s="231"/>
      <c r="H141" s="235">
        <v>3722.88</v>
      </c>
      <c r="I141" s="233"/>
      <c r="J141" s="235">
        <v>7366.88</v>
      </c>
      <c r="K141" s="233"/>
      <c r="L141" s="235">
        <v>11010.88</v>
      </c>
      <c r="M141" s="233"/>
      <c r="N141" s="236">
        <v>15869.53</v>
      </c>
    </row>
    <row r="142" spans="1:14" x14ac:dyDescent="0.25">
      <c r="A142" s="151" t="s">
        <v>66</v>
      </c>
      <c r="B142" s="150" t="s">
        <v>65</v>
      </c>
      <c r="C142" s="193"/>
      <c r="D142" s="193"/>
      <c r="E142" s="193"/>
      <c r="F142" s="247"/>
      <c r="G142" s="83">
        <v>2295.19</v>
      </c>
      <c r="H142" s="85">
        <f>SUM(H143:H154)</f>
        <v>4372.38</v>
      </c>
      <c r="I142" s="85">
        <v>6247.39</v>
      </c>
      <c r="J142" s="85">
        <f>SUM(J143:J154)</f>
        <v>12317.829999999998</v>
      </c>
      <c r="K142" s="85">
        <v>11787.42</v>
      </c>
      <c r="L142" s="85">
        <f>SUM(L143:L154)</f>
        <v>17545.849999999999</v>
      </c>
      <c r="M142" s="85">
        <v>23588.14</v>
      </c>
      <c r="N142" s="87">
        <f>SUM(N143:N154)</f>
        <v>25074.23</v>
      </c>
    </row>
    <row r="143" spans="1:14" ht="25.5" x14ac:dyDescent="0.25">
      <c r="A143" s="151"/>
      <c r="B143" s="190"/>
      <c r="C143" s="204" t="s">
        <v>354</v>
      </c>
      <c r="D143" s="204" t="s">
        <v>355</v>
      </c>
      <c r="E143" s="204" t="s">
        <v>356</v>
      </c>
      <c r="F143" s="206" t="s">
        <v>207</v>
      </c>
      <c r="G143" s="232"/>
      <c r="H143" s="237">
        <v>41.24</v>
      </c>
      <c r="I143" s="234"/>
      <c r="J143" s="237">
        <v>41.24</v>
      </c>
      <c r="K143" s="234"/>
      <c r="L143" s="237">
        <v>41.24</v>
      </c>
      <c r="M143" s="234"/>
      <c r="N143" s="238">
        <v>126.24</v>
      </c>
    </row>
    <row r="144" spans="1:14" ht="25.5" x14ac:dyDescent="0.25">
      <c r="A144" s="151"/>
      <c r="B144" s="190"/>
      <c r="C144" s="211" t="s">
        <v>357</v>
      </c>
      <c r="D144" s="211" t="s">
        <v>355</v>
      </c>
      <c r="E144" s="211" t="s">
        <v>356</v>
      </c>
      <c r="F144" s="212" t="s">
        <v>298</v>
      </c>
      <c r="G144" s="239"/>
      <c r="H144" s="240">
        <v>541.11</v>
      </c>
      <c r="I144" s="241"/>
      <c r="J144" s="240">
        <v>1098.78</v>
      </c>
      <c r="K144" s="241"/>
      <c r="L144" s="240">
        <v>1656.45</v>
      </c>
      <c r="M144" s="241"/>
      <c r="N144" s="242">
        <v>2400</v>
      </c>
    </row>
    <row r="145" spans="1:14" ht="25.5" x14ac:dyDescent="0.25">
      <c r="A145" s="151"/>
      <c r="B145" s="190"/>
      <c r="C145" s="211" t="s">
        <v>358</v>
      </c>
      <c r="D145" s="211" t="s">
        <v>355</v>
      </c>
      <c r="E145" s="211" t="s">
        <v>356</v>
      </c>
      <c r="F145" s="212" t="s">
        <v>191</v>
      </c>
      <c r="G145" s="239"/>
      <c r="H145" s="240">
        <v>67.22</v>
      </c>
      <c r="I145" s="241"/>
      <c r="J145" s="240">
        <v>491.89</v>
      </c>
      <c r="K145" s="241"/>
      <c r="L145" s="240">
        <v>916.56</v>
      </c>
      <c r="M145" s="241"/>
      <c r="N145" s="242">
        <v>1341.23</v>
      </c>
    </row>
    <row r="146" spans="1:14" ht="25.5" x14ac:dyDescent="0.25">
      <c r="A146" s="151"/>
      <c r="B146" s="190"/>
      <c r="C146" s="211" t="s">
        <v>359</v>
      </c>
      <c r="D146" s="211" t="s">
        <v>355</v>
      </c>
      <c r="E146" s="211" t="s">
        <v>356</v>
      </c>
      <c r="F146" s="212" t="s">
        <v>207</v>
      </c>
      <c r="G146" s="239"/>
      <c r="H146" s="240">
        <v>0</v>
      </c>
      <c r="I146" s="241"/>
      <c r="J146" s="240">
        <v>38.5</v>
      </c>
      <c r="K146" s="241"/>
      <c r="L146" s="240">
        <v>38.5</v>
      </c>
      <c r="M146" s="241"/>
      <c r="N146" s="242">
        <v>77</v>
      </c>
    </row>
    <row r="147" spans="1:14" ht="25.5" x14ac:dyDescent="0.25">
      <c r="A147" s="151"/>
      <c r="B147" s="190"/>
      <c r="C147" s="211" t="s">
        <v>360</v>
      </c>
      <c r="D147" s="211" t="s">
        <v>355</v>
      </c>
      <c r="E147" s="211" t="s">
        <v>356</v>
      </c>
      <c r="F147" s="212" t="s">
        <v>298</v>
      </c>
      <c r="G147" s="239"/>
      <c r="H147" s="240">
        <v>708.9</v>
      </c>
      <c r="I147" s="241"/>
      <c r="J147" s="240">
        <v>1560.03</v>
      </c>
      <c r="K147" s="241"/>
      <c r="L147" s="240">
        <v>2411.16</v>
      </c>
      <c r="M147" s="241"/>
      <c r="N147" s="242">
        <v>3545.99</v>
      </c>
    </row>
    <row r="148" spans="1:14" ht="25.5" x14ac:dyDescent="0.25">
      <c r="A148" s="151"/>
      <c r="B148" s="190"/>
      <c r="C148" s="211" t="s">
        <v>361</v>
      </c>
      <c r="D148" s="211" t="s">
        <v>362</v>
      </c>
      <c r="E148" s="211" t="s">
        <v>363</v>
      </c>
      <c r="F148" s="212" t="s">
        <v>207</v>
      </c>
      <c r="G148" s="239"/>
      <c r="H148" s="240">
        <v>0</v>
      </c>
      <c r="I148" s="241"/>
      <c r="J148" s="240">
        <v>750</v>
      </c>
      <c r="K148" s="241"/>
      <c r="L148" s="240">
        <v>750</v>
      </c>
      <c r="M148" s="241"/>
      <c r="N148" s="242">
        <v>1500</v>
      </c>
    </row>
    <row r="149" spans="1:14" ht="25.5" x14ac:dyDescent="0.25">
      <c r="A149" s="151"/>
      <c r="B149" s="190"/>
      <c r="C149" s="211" t="s">
        <v>364</v>
      </c>
      <c r="D149" s="211" t="s">
        <v>355</v>
      </c>
      <c r="E149" s="211" t="s">
        <v>356</v>
      </c>
      <c r="F149" s="212" t="s">
        <v>298</v>
      </c>
      <c r="G149" s="239"/>
      <c r="H149" s="240">
        <v>727.53</v>
      </c>
      <c r="I149" s="241"/>
      <c r="J149" s="240">
        <v>1621.2</v>
      </c>
      <c r="K149" s="241"/>
      <c r="L149" s="240">
        <v>2514.87</v>
      </c>
      <c r="M149" s="241"/>
      <c r="N149" s="242">
        <v>3706.42</v>
      </c>
    </row>
    <row r="150" spans="1:14" ht="25.5" x14ac:dyDescent="0.25">
      <c r="A150" s="151"/>
      <c r="B150" s="190"/>
      <c r="C150" s="211" t="s">
        <v>365</v>
      </c>
      <c r="D150" s="211" t="s">
        <v>355</v>
      </c>
      <c r="E150" s="211" t="s">
        <v>356</v>
      </c>
      <c r="F150" s="212" t="s">
        <v>191</v>
      </c>
      <c r="G150" s="239"/>
      <c r="H150" s="240">
        <v>486.23</v>
      </c>
      <c r="I150" s="241"/>
      <c r="J150" s="240">
        <v>1008.95</v>
      </c>
      <c r="K150" s="241"/>
      <c r="L150" s="240">
        <v>1531.67</v>
      </c>
      <c r="M150" s="241"/>
      <c r="N150" s="242">
        <v>2054.4</v>
      </c>
    </row>
    <row r="151" spans="1:14" ht="25.5" x14ac:dyDescent="0.25">
      <c r="A151" s="151"/>
      <c r="B151" s="190"/>
      <c r="C151" s="211" t="s">
        <v>366</v>
      </c>
      <c r="D151" s="211" t="s">
        <v>355</v>
      </c>
      <c r="E151" s="211" t="s">
        <v>356</v>
      </c>
      <c r="F151" s="212" t="s">
        <v>298</v>
      </c>
      <c r="G151" s="239"/>
      <c r="H151" s="240">
        <v>650.25</v>
      </c>
      <c r="I151" s="241"/>
      <c r="J151" s="240">
        <v>1443.38</v>
      </c>
      <c r="K151" s="241"/>
      <c r="L151" s="240">
        <v>2236.5100000000002</v>
      </c>
      <c r="M151" s="241"/>
      <c r="N151" s="242">
        <v>3294.02</v>
      </c>
    </row>
    <row r="152" spans="1:14" ht="25.5" x14ac:dyDescent="0.25">
      <c r="A152" s="151"/>
      <c r="B152" s="190"/>
      <c r="C152" s="211" t="s">
        <v>367</v>
      </c>
      <c r="D152" s="211" t="s">
        <v>355</v>
      </c>
      <c r="E152" s="211" t="s">
        <v>356</v>
      </c>
      <c r="F152" s="212" t="s">
        <v>298</v>
      </c>
      <c r="G152" s="239"/>
      <c r="H152" s="240">
        <v>239.71</v>
      </c>
      <c r="I152" s="241"/>
      <c r="J152" s="240">
        <v>497.8</v>
      </c>
      <c r="K152" s="241"/>
      <c r="L152" s="240">
        <v>755.89</v>
      </c>
      <c r="M152" s="241"/>
      <c r="N152" s="242">
        <v>1100</v>
      </c>
    </row>
    <row r="153" spans="1:14" ht="25.5" x14ac:dyDescent="0.25">
      <c r="A153" s="151"/>
      <c r="B153" s="190"/>
      <c r="C153" s="211" t="s">
        <v>368</v>
      </c>
      <c r="D153" s="211" t="s">
        <v>355</v>
      </c>
      <c r="E153" s="211" t="s">
        <v>356</v>
      </c>
      <c r="F153" s="212" t="s">
        <v>207</v>
      </c>
      <c r="G153" s="239"/>
      <c r="H153" s="240">
        <v>0</v>
      </c>
      <c r="I153" s="241"/>
      <c r="J153" s="240">
        <v>1928.93</v>
      </c>
      <c r="K153" s="241"/>
      <c r="L153" s="240">
        <v>1928.93</v>
      </c>
      <c r="M153" s="241"/>
      <c r="N153" s="242">
        <v>1928.93</v>
      </c>
    </row>
    <row r="154" spans="1:14" ht="25.5" x14ac:dyDescent="0.25">
      <c r="A154" s="151"/>
      <c r="B154" s="190"/>
      <c r="C154" s="191" t="s">
        <v>369</v>
      </c>
      <c r="D154" s="191" t="s">
        <v>355</v>
      </c>
      <c r="E154" s="191" t="s">
        <v>356</v>
      </c>
      <c r="F154" s="195" t="s">
        <v>298</v>
      </c>
      <c r="G154" s="231"/>
      <c r="H154" s="235">
        <v>910.19</v>
      </c>
      <c r="I154" s="233"/>
      <c r="J154" s="235">
        <v>1837.13</v>
      </c>
      <c r="K154" s="233"/>
      <c r="L154" s="235">
        <v>2764.07</v>
      </c>
      <c r="M154" s="233"/>
      <c r="N154" s="236">
        <v>4000</v>
      </c>
    </row>
    <row r="155" spans="1:14" x14ac:dyDescent="0.25">
      <c r="A155" s="151" t="s">
        <v>68</v>
      </c>
      <c r="B155" s="150" t="s">
        <v>67</v>
      </c>
      <c r="C155" s="193"/>
      <c r="D155" s="193"/>
      <c r="E155" s="193"/>
      <c r="F155" s="247"/>
      <c r="G155" s="166">
        <v>141969.03</v>
      </c>
      <c r="H155" s="167">
        <f>SUM(H156:H235)</f>
        <v>147932.41999999995</v>
      </c>
      <c r="I155" s="167">
        <v>298648.90000000002</v>
      </c>
      <c r="J155" s="167">
        <f>SUM(J156:J235)</f>
        <v>307171.23000000004</v>
      </c>
      <c r="K155" s="167">
        <v>409401.34</v>
      </c>
      <c r="L155" s="167">
        <f>SUM(L156:L235)</f>
        <v>459118.51999999996</v>
      </c>
      <c r="M155" s="167">
        <v>554467.31000000006</v>
      </c>
      <c r="N155" s="168">
        <f>SUM(N156:N235)</f>
        <v>603108.55000000005</v>
      </c>
    </row>
    <row r="156" spans="1:14" ht="38.25" x14ac:dyDescent="0.25">
      <c r="A156" s="151"/>
      <c r="B156" s="190"/>
      <c r="C156" s="204" t="s">
        <v>370</v>
      </c>
      <c r="D156" s="204" t="s">
        <v>371</v>
      </c>
      <c r="E156" s="204" t="s">
        <v>372</v>
      </c>
      <c r="F156" s="206" t="s">
        <v>191</v>
      </c>
      <c r="G156" s="249"/>
      <c r="H156" s="254">
        <v>5719.32</v>
      </c>
      <c r="I156" s="251"/>
      <c r="J156" s="254">
        <v>11508.12</v>
      </c>
      <c r="K156" s="251"/>
      <c r="L156" s="254">
        <v>17296.919999999998</v>
      </c>
      <c r="M156" s="251"/>
      <c r="N156" s="255">
        <v>23085.72</v>
      </c>
    </row>
    <row r="157" spans="1:14" ht="25.5" x14ac:dyDescent="0.25">
      <c r="A157" s="151"/>
      <c r="B157" s="190"/>
      <c r="C157" s="211" t="s">
        <v>373</v>
      </c>
      <c r="D157" s="211" t="s">
        <v>371</v>
      </c>
      <c r="E157" s="211" t="s">
        <v>374</v>
      </c>
      <c r="F157" s="212" t="s">
        <v>191</v>
      </c>
      <c r="G157" s="256"/>
      <c r="H157" s="257">
        <v>0</v>
      </c>
      <c r="I157" s="258"/>
      <c r="J157" s="257">
        <v>1000</v>
      </c>
      <c r="K157" s="258"/>
      <c r="L157" s="257">
        <v>2000</v>
      </c>
      <c r="M157" s="258"/>
      <c r="N157" s="259">
        <v>3000</v>
      </c>
    </row>
    <row r="158" spans="1:14" ht="38.25" x14ac:dyDescent="0.25">
      <c r="A158" s="151"/>
      <c r="B158" s="190"/>
      <c r="C158" s="211" t="s">
        <v>375</v>
      </c>
      <c r="D158" s="211" t="s">
        <v>376</v>
      </c>
      <c r="E158" s="211" t="s">
        <v>261</v>
      </c>
      <c r="F158" s="212" t="s">
        <v>191</v>
      </c>
      <c r="G158" s="256"/>
      <c r="H158" s="257">
        <v>0</v>
      </c>
      <c r="I158" s="258"/>
      <c r="J158" s="257">
        <v>33.33</v>
      </c>
      <c r="K158" s="258"/>
      <c r="L158" s="257">
        <v>66.66</v>
      </c>
      <c r="M158" s="258"/>
      <c r="N158" s="259">
        <v>100</v>
      </c>
    </row>
    <row r="159" spans="1:14" ht="25.5" x14ac:dyDescent="0.25">
      <c r="A159" s="151"/>
      <c r="B159" s="190"/>
      <c r="C159" s="211" t="s">
        <v>377</v>
      </c>
      <c r="D159" s="211" t="s">
        <v>378</v>
      </c>
      <c r="E159" s="211" t="s">
        <v>261</v>
      </c>
      <c r="F159" s="212" t="s">
        <v>191</v>
      </c>
      <c r="G159" s="256"/>
      <c r="H159" s="257">
        <v>342.82</v>
      </c>
      <c r="I159" s="258"/>
      <c r="J159" s="257">
        <v>458.31</v>
      </c>
      <c r="K159" s="258"/>
      <c r="L159" s="257">
        <v>573.79999999999995</v>
      </c>
      <c r="M159" s="258"/>
      <c r="N159" s="259">
        <v>689.3</v>
      </c>
    </row>
    <row r="160" spans="1:14" ht="51" x14ac:dyDescent="0.25">
      <c r="A160" s="151"/>
      <c r="B160" s="190"/>
      <c r="C160" s="211" t="s">
        <v>379</v>
      </c>
      <c r="D160" s="211" t="s">
        <v>371</v>
      </c>
      <c r="E160" s="211" t="s">
        <v>380</v>
      </c>
      <c r="F160" s="212" t="s">
        <v>207</v>
      </c>
      <c r="G160" s="256"/>
      <c r="H160" s="257">
        <v>0</v>
      </c>
      <c r="I160" s="258"/>
      <c r="J160" s="257">
        <v>900</v>
      </c>
      <c r="K160" s="258"/>
      <c r="L160" s="257">
        <v>900</v>
      </c>
      <c r="M160" s="258"/>
      <c r="N160" s="259">
        <v>900</v>
      </c>
    </row>
    <row r="161" spans="1:14" ht="38.25" x14ac:dyDescent="0.25">
      <c r="A161" s="151"/>
      <c r="B161" s="190"/>
      <c r="C161" s="211" t="s">
        <v>381</v>
      </c>
      <c r="D161" s="211" t="s">
        <v>382</v>
      </c>
      <c r="E161" s="211" t="s">
        <v>383</v>
      </c>
      <c r="F161" s="212" t="s">
        <v>191</v>
      </c>
      <c r="G161" s="256"/>
      <c r="H161" s="257">
        <v>64.489999999999995</v>
      </c>
      <c r="I161" s="258"/>
      <c r="J161" s="257">
        <v>164.49</v>
      </c>
      <c r="K161" s="258"/>
      <c r="L161" s="257">
        <v>264.49</v>
      </c>
      <c r="M161" s="258"/>
      <c r="N161" s="259">
        <v>364.49</v>
      </c>
    </row>
    <row r="162" spans="1:14" ht="25.5" x14ac:dyDescent="0.25">
      <c r="A162" s="151"/>
      <c r="B162" s="190"/>
      <c r="C162" s="211" t="s">
        <v>384</v>
      </c>
      <c r="D162" s="211" t="s">
        <v>382</v>
      </c>
      <c r="E162" s="211" t="s">
        <v>261</v>
      </c>
      <c r="F162" s="212" t="s">
        <v>196</v>
      </c>
      <c r="G162" s="256"/>
      <c r="H162" s="257">
        <v>879.53</v>
      </c>
      <c r="I162" s="258"/>
      <c r="J162" s="257">
        <v>879.53</v>
      </c>
      <c r="K162" s="258"/>
      <c r="L162" s="257">
        <v>879.53</v>
      </c>
      <c r="M162" s="258"/>
      <c r="N162" s="259">
        <v>879.53</v>
      </c>
    </row>
    <row r="163" spans="1:14" ht="38.25" x14ac:dyDescent="0.25">
      <c r="A163" s="151"/>
      <c r="B163" s="190"/>
      <c r="C163" s="211" t="s">
        <v>385</v>
      </c>
      <c r="D163" s="211" t="s">
        <v>386</v>
      </c>
      <c r="E163" s="211" t="s">
        <v>387</v>
      </c>
      <c r="F163" s="212" t="s">
        <v>207</v>
      </c>
      <c r="G163" s="256"/>
      <c r="H163" s="257">
        <v>120</v>
      </c>
      <c r="I163" s="258"/>
      <c r="J163" s="257">
        <v>120</v>
      </c>
      <c r="K163" s="258"/>
      <c r="L163" s="257">
        <v>431</v>
      </c>
      <c r="M163" s="258"/>
      <c r="N163" s="259">
        <v>431</v>
      </c>
    </row>
    <row r="164" spans="1:14" ht="25.5" x14ac:dyDescent="0.25">
      <c r="A164" s="151"/>
      <c r="B164" s="190"/>
      <c r="C164" s="211" t="s">
        <v>388</v>
      </c>
      <c r="D164" s="211" t="s">
        <v>389</v>
      </c>
      <c r="E164" s="211" t="s">
        <v>390</v>
      </c>
      <c r="F164" s="212" t="s">
        <v>191</v>
      </c>
      <c r="G164" s="256"/>
      <c r="H164" s="257">
        <v>106</v>
      </c>
      <c r="I164" s="258"/>
      <c r="J164" s="257">
        <v>272.67</v>
      </c>
      <c r="K164" s="258"/>
      <c r="L164" s="257">
        <v>439.34</v>
      </c>
      <c r="M164" s="258"/>
      <c r="N164" s="259">
        <v>606</v>
      </c>
    </row>
    <row r="165" spans="1:14" x14ac:dyDescent="0.25">
      <c r="A165" s="151"/>
      <c r="B165" s="190"/>
      <c r="C165" s="211" t="s">
        <v>391</v>
      </c>
      <c r="D165" s="211" t="s">
        <v>389</v>
      </c>
      <c r="E165" s="211" t="s">
        <v>390</v>
      </c>
      <c r="F165" s="212" t="s">
        <v>207</v>
      </c>
      <c r="G165" s="256"/>
      <c r="H165" s="257">
        <v>0</v>
      </c>
      <c r="I165" s="258"/>
      <c r="J165" s="257">
        <v>500</v>
      </c>
      <c r="K165" s="258"/>
      <c r="L165" s="257">
        <v>500</v>
      </c>
      <c r="M165" s="258"/>
      <c r="N165" s="259">
        <v>1000</v>
      </c>
    </row>
    <row r="166" spans="1:14" ht="25.5" x14ac:dyDescent="0.25">
      <c r="A166" s="151"/>
      <c r="B166" s="190"/>
      <c r="C166" s="211" t="s">
        <v>392</v>
      </c>
      <c r="D166" s="211" t="s">
        <v>393</v>
      </c>
      <c r="E166" s="211" t="s">
        <v>261</v>
      </c>
      <c r="F166" s="212" t="s">
        <v>196</v>
      </c>
      <c r="G166" s="256"/>
      <c r="H166" s="257">
        <v>9985.82</v>
      </c>
      <c r="I166" s="258"/>
      <c r="J166" s="257">
        <v>9985.82</v>
      </c>
      <c r="K166" s="258"/>
      <c r="L166" s="257">
        <v>9985.82</v>
      </c>
      <c r="M166" s="258"/>
      <c r="N166" s="259">
        <v>9985.82</v>
      </c>
    </row>
    <row r="167" spans="1:14" ht="25.5" x14ac:dyDescent="0.25">
      <c r="A167" s="151"/>
      <c r="B167" s="190"/>
      <c r="C167" s="211" t="s">
        <v>394</v>
      </c>
      <c r="D167" s="211" t="s">
        <v>395</v>
      </c>
      <c r="E167" s="211" t="s">
        <v>261</v>
      </c>
      <c r="F167" s="212" t="s">
        <v>196</v>
      </c>
      <c r="G167" s="256"/>
      <c r="H167" s="257">
        <v>2277.7399999999998</v>
      </c>
      <c r="I167" s="258"/>
      <c r="J167" s="257">
        <v>2277.7399999999998</v>
      </c>
      <c r="K167" s="258"/>
      <c r="L167" s="257">
        <v>2277.7399999999998</v>
      </c>
      <c r="M167" s="258"/>
      <c r="N167" s="259">
        <v>2277.7399999999998</v>
      </c>
    </row>
    <row r="168" spans="1:14" ht="63.75" x14ac:dyDescent="0.25">
      <c r="A168" s="151"/>
      <c r="B168" s="190"/>
      <c r="C168" s="211" t="s">
        <v>396</v>
      </c>
      <c r="D168" s="211" t="s">
        <v>395</v>
      </c>
      <c r="E168" s="211" t="s">
        <v>397</v>
      </c>
      <c r="F168" s="212" t="s">
        <v>207</v>
      </c>
      <c r="G168" s="256"/>
      <c r="H168" s="257">
        <v>0</v>
      </c>
      <c r="I168" s="258"/>
      <c r="J168" s="257">
        <v>0</v>
      </c>
      <c r="K168" s="258"/>
      <c r="L168" s="257">
        <v>0</v>
      </c>
      <c r="M168" s="258"/>
      <c r="N168" s="259">
        <v>3930</v>
      </c>
    </row>
    <row r="169" spans="1:14" ht="25.5" x14ac:dyDescent="0.25">
      <c r="A169" s="151"/>
      <c r="B169" s="190"/>
      <c r="C169" s="211" t="s">
        <v>398</v>
      </c>
      <c r="D169" s="211" t="s">
        <v>399</v>
      </c>
      <c r="E169" s="211" t="s">
        <v>400</v>
      </c>
      <c r="F169" s="212" t="s">
        <v>196</v>
      </c>
      <c r="G169" s="256"/>
      <c r="H169" s="257">
        <v>3524.52</v>
      </c>
      <c r="I169" s="258"/>
      <c r="J169" s="257">
        <v>3524.52</v>
      </c>
      <c r="K169" s="258"/>
      <c r="L169" s="257">
        <v>3524.52</v>
      </c>
      <c r="M169" s="258"/>
      <c r="N169" s="259">
        <v>3524.52</v>
      </c>
    </row>
    <row r="170" spans="1:14" ht="51" x14ac:dyDescent="0.25">
      <c r="A170" s="151"/>
      <c r="B170" s="190"/>
      <c r="C170" s="211" t="s">
        <v>401</v>
      </c>
      <c r="D170" s="211" t="s">
        <v>371</v>
      </c>
      <c r="E170" s="211" t="s">
        <v>380</v>
      </c>
      <c r="F170" s="212" t="s">
        <v>207</v>
      </c>
      <c r="G170" s="256"/>
      <c r="H170" s="257">
        <v>7800</v>
      </c>
      <c r="I170" s="258"/>
      <c r="J170" s="257">
        <v>7800</v>
      </c>
      <c r="K170" s="258"/>
      <c r="L170" s="257">
        <v>7800</v>
      </c>
      <c r="M170" s="258"/>
      <c r="N170" s="259">
        <v>7800</v>
      </c>
    </row>
    <row r="171" spans="1:14" ht="63.75" x14ac:dyDescent="0.25">
      <c r="A171" s="151"/>
      <c r="B171" s="190"/>
      <c r="C171" s="211" t="s">
        <v>402</v>
      </c>
      <c r="D171" s="211" t="s">
        <v>395</v>
      </c>
      <c r="E171" s="211" t="s">
        <v>403</v>
      </c>
      <c r="F171" s="212" t="s">
        <v>207</v>
      </c>
      <c r="G171" s="256"/>
      <c r="H171" s="257">
        <v>1220</v>
      </c>
      <c r="I171" s="258"/>
      <c r="J171" s="257">
        <v>1220</v>
      </c>
      <c r="K171" s="258"/>
      <c r="L171" s="257">
        <v>1220</v>
      </c>
      <c r="M171" s="258"/>
      <c r="N171" s="259">
        <v>1220</v>
      </c>
    </row>
    <row r="172" spans="1:14" ht="63.75" x14ac:dyDescent="0.25">
      <c r="A172" s="151"/>
      <c r="B172" s="190"/>
      <c r="C172" s="211" t="s">
        <v>404</v>
      </c>
      <c r="D172" s="211" t="s">
        <v>395</v>
      </c>
      <c r="E172" s="211" t="s">
        <v>405</v>
      </c>
      <c r="F172" s="212" t="s">
        <v>207</v>
      </c>
      <c r="G172" s="256"/>
      <c r="H172" s="257">
        <v>0</v>
      </c>
      <c r="I172" s="258"/>
      <c r="J172" s="257">
        <v>2806</v>
      </c>
      <c r="K172" s="258"/>
      <c r="L172" s="257">
        <v>2806</v>
      </c>
      <c r="M172" s="258"/>
      <c r="N172" s="259">
        <v>2806</v>
      </c>
    </row>
    <row r="173" spans="1:14" ht="51" x14ac:dyDescent="0.25">
      <c r="A173" s="151"/>
      <c r="B173" s="190"/>
      <c r="C173" s="211" t="s">
        <v>406</v>
      </c>
      <c r="D173" s="211" t="s">
        <v>395</v>
      </c>
      <c r="E173" s="211" t="s">
        <v>407</v>
      </c>
      <c r="F173" s="212" t="s">
        <v>207</v>
      </c>
      <c r="G173" s="256"/>
      <c r="H173" s="257">
        <v>4636</v>
      </c>
      <c r="I173" s="258"/>
      <c r="J173" s="257">
        <v>9272</v>
      </c>
      <c r="K173" s="258"/>
      <c r="L173" s="257">
        <v>9272</v>
      </c>
      <c r="M173" s="258"/>
      <c r="N173" s="259">
        <v>9272</v>
      </c>
    </row>
    <row r="174" spans="1:14" ht="38.25" x14ac:dyDescent="0.25">
      <c r="A174" s="151"/>
      <c r="B174" s="190"/>
      <c r="C174" s="211" t="s">
        <v>408</v>
      </c>
      <c r="D174" s="211" t="s">
        <v>409</v>
      </c>
      <c r="E174" s="211" t="s">
        <v>410</v>
      </c>
      <c r="F174" s="212" t="s">
        <v>196</v>
      </c>
      <c r="G174" s="256"/>
      <c r="H174" s="257">
        <v>4631.7</v>
      </c>
      <c r="I174" s="258"/>
      <c r="J174" s="257">
        <v>4631.7</v>
      </c>
      <c r="K174" s="258"/>
      <c r="L174" s="257">
        <v>4631.7</v>
      </c>
      <c r="M174" s="258"/>
      <c r="N174" s="259">
        <v>4631.7</v>
      </c>
    </row>
    <row r="175" spans="1:14" ht="51" x14ac:dyDescent="0.25">
      <c r="A175" s="151"/>
      <c r="B175" s="190"/>
      <c r="C175" s="211" t="s">
        <v>411</v>
      </c>
      <c r="D175" s="211" t="s">
        <v>412</v>
      </c>
      <c r="E175" s="211" t="s">
        <v>413</v>
      </c>
      <c r="F175" s="212" t="s">
        <v>196</v>
      </c>
      <c r="G175" s="256"/>
      <c r="H175" s="257">
        <v>5490</v>
      </c>
      <c r="I175" s="258"/>
      <c r="J175" s="257">
        <v>5490</v>
      </c>
      <c r="K175" s="258"/>
      <c r="L175" s="257">
        <v>5490</v>
      </c>
      <c r="M175" s="258"/>
      <c r="N175" s="259">
        <v>5490</v>
      </c>
    </row>
    <row r="176" spans="1:14" ht="38.25" x14ac:dyDescent="0.25">
      <c r="A176" s="151"/>
      <c r="B176" s="190"/>
      <c r="C176" s="211" t="s">
        <v>414</v>
      </c>
      <c r="D176" s="211" t="s">
        <v>382</v>
      </c>
      <c r="E176" s="211" t="s">
        <v>383</v>
      </c>
      <c r="F176" s="212" t="s">
        <v>196</v>
      </c>
      <c r="G176" s="256"/>
      <c r="H176" s="257">
        <v>1063.76</v>
      </c>
      <c r="I176" s="258"/>
      <c r="J176" s="257">
        <v>1063.76</v>
      </c>
      <c r="K176" s="258"/>
      <c r="L176" s="257">
        <v>1063.76</v>
      </c>
      <c r="M176" s="258"/>
      <c r="N176" s="259">
        <v>1063.76</v>
      </c>
    </row>
    <row r="177" spans="1:14" ht="25.5" x14ac:dyDescent="0.25">
      <c r="A177" s="151"/>
      <c r="B177" s="190"/>
      <c r="C177" s="211" t="s">
        <v>415</v>
      </c>
      <c r="D177" s="211" t="s">
        <v>389</v>
      </c>
      <c r="E177" s="211" t="s">
        <v>416</v>
      </c>
      <c r="F177" s="212" t="s">
        <v>207</v>
      </c>
      <c r="G177" s="256"/>
      <c r="H177" s="257">
        <v>0</v>
      </c>
      <c r="I177" s="258"/>
      <c r="J177" s="257">
        <v>0</v>
      </c>
      <c r="K177" s="258"/>
      <c r="L177" s="257">
        <v>0</v>
      </c>
      <c r="M177" s="258"/>
      <c r="N177" s="259">
        <v>100</v>
      </c>
    </row>
    <row r="178" spans="1:14" ht="25.5" x14ac:dyDescent="0.25">
      <c r="A178" s="151"/>
      <c r="B178" s="190"/>
      <c r="C178" s="211" t="s">
        <v>417</v>
      </c>
      <c r="D178" s="211" t="s">
        <v>418</v>
      </c>
      <c r="E178" s="211" t="s">
        <v>261</v>
      </c>
      <c r="F178" s="212" t="s">
        <v>191</v>
      </c>
      <c r="G178" s="256"/>
      <c r="H178" s="257">
        <v>0</v>
      </c>
      <c r="I178" s="258"/>
      <c r="J178" s="257">
        <v>66.67</v>
      </c>
      <c r="K178" s="258"/>
      <c r="L178" s="257">
        <v>133.34</v>
      </c>
      <c r="M178" s="258"/>
      <c r="N178" s="259">
        <v>200</v>
      </c>
    </row>
    <row r="179" spans="1:14" ht="38.25" x14ac:dyDescent="0.25">
      <c r="A179" s="151"/>
      <c r="B179" s="190"/>
      <c r="C179" s="211" t="s">
        <v>419</v>
      </c>
      <c r="D179" s="211" t="s">
        <v>418</v>
      </c>
      <c r="E179" s="211" t="s">
        <v>261</v>
      </c>
      <c r="F179" s="212" t="s">
        <v>191</v>
      </c>
      <c r="G179" s="256"/>
      <c r="H179" s="257">
        <v>0</v>
      </c>
      <c r="I179" s="258"/>
      <c r="J179" s="257">
        <v>1200.33</v>
      </c>
      <c r="K179" s="258"/>
      <c r="L179" s="257">
        <v>2400.66</v>
      </c>
      <c r="M179" s="258"/>
      <c r="N179" s="259">
        <v>3601</v>
      </c>
    </row>
    <row r="180" spans="1:14" ht="25.5" x14ac:dyDescent="0.25">
      <c r="A180" s="151"/>
      <c r="B180" s="190"/>
      <c r="C180" s="211" t="s">
        <v>420</v>
      </c>
      <c r="D180" s="211" t="s">
        <v>393</v>
      </c>
      <c r="E180" s="211" t="s">
        <v>261</v>
      </c>
      <c r="F180" s="212" t="s">
        <v>191</v>
      </c>
      <c r="G180" s="256"/>
      <c r="H180" s="257">
        <v>7230.86</v>
      </c>
      <c r="I180" s="258"/>
      <c r="J180" s="257">
        <v>12487.47</v>
      </c>
      <c r="K180" s="258"/>
      <c r="L180" s="257">
        <v>17744.080000000002</v>
      </c>
      <c r="M180" s="258"/>
      <c r="N180" s="259">
        <v>23000.7</v>
      </c>
    </row>
    <row r="181" spans="1:14" ht="25.5" x14ac:dyDescent="0.25">
      <c r="A181" s="151"/>
      <c r="B181" s="190"/>
      <c r="C181" s="211" t="s">
        <v>421</v>
      </c>
      <c r="D181" s="211" t="s">
        <v>418</v>
      </c>
      <c r="E181" s="211" t="s">
        <v>261</v>
      </c>
      <c r="F181" s="212" t="s">
        <v>191</v>
      </c>
      <c r="G181" s="256"/>
      <c r="H181" s="257">
        <v>397.72</v>
      </c>
      <c r="I181" s="258"/>
      <c r="J181" s="257">
        <v>722.99</v>
      </c>
      <c r="K181" s="258"/>
      <c r="L181" s="257">
        <v>1048.26</v>
      </c>
      <c r="M181" s="258"/>
      <c r="N181" s="259">
        <v>1373.52</v>
      </c>
    </row>
    <row r="182" spans="1:14" ht="25.5" x14ac:dyDescent="0.25">
      <c r="A182" s="151"/>
      <c r="B182" s="190"/>
      <c r="C182" s="211" t="s">
        <v>422</v>
      </c>
      <c r="D182" s="211" t="s">
        <v>382</v>
      </c>
      <c r="E182" s="211" t="s">
        <v>423</v>
      </c>
      <c r="F182" s="212" t="s">
        <v>191</v>
      </c>
      <c r="G182" s="256"/>
      <c r="H182" s="257">
        <v>0</v>
      </c>
      <c r="I182" s="258"/>
      <c r="J182" s="257">
        <v>33.33</v>
      </c>
      <c r="K182" s="258"/>
      <c r="L182" s="257">
        <v>66.66</v>
      </c>
      <c r="M182" s="258"/>
      <c r="N182" s="259">
        <v>100</v>
      </c>
    </row>
    <row r="183" spans="1:14" ht="51" x14ac:dyDescent="0.25">
      <c r="A183" s="151"/>
      <c r="B183" s="190"/>
      <c r="C183" s="211" t="s">
        <v>424</v>
      </c>
      <c r="D183" s="211" t="s">
        <v>412</v>
      </c>
      <c r="E183" s="211" t="s">
        <v>261</v>
      </c>
      <c r="F183" s="212" t="s">
        <v>191</v>
      </c>
      <c r="G183" s="256"/>
      <c r="H183" s="257">
        <v>5078.25</v>
      </c>
      <c r="I183" s="258"/>
      <c r="J183" s="257">
        <v>16972.14</v>
      </c>
      <c r="K183" s="258"/>
      <c r="L183" s="257">
        <v>28866.03</v>
      </c>
      <c r="M183" s="258"/>
      <c r="N183" s="259">
        <v>40759.910000000003</v>
      </c>
    </row>
    <row r="184" spans="1:14" ht="38.25" x14ac:dyDescent="0.25">
      <c r="A184" s="151"/>
      <c r="B184" s="190"/>
      <c r="C184" s="211" t="s">
        <v>425</v>
      </c>
      <c r="D184" s="211" t="s">
        <v>426</v>
      </c>
      <c r="E184" s="211" t="s">
        <v>427</v>
      </c>
      <c r="F184" s="212" t="s">
        <v>207</v>
      </c>
      <c r="G184" s="256"/>
      <c r="H184" s="257">
        <v>0</v>
      </c>
      <c r="I184" s="258"/>
      <c r="J184" s="257">
        <v>0</v>
      </c>
      <c r="K184" s="258"/>
      <c r="L184" s="257">
        <v>1600</v>
      </c>
      <c r="M184" s="258"/>
      <c r="N184" s="259">
        <v>1600</v>
      </c>
    </row>
    <row r="185" spans="1:14" ht="38.25" x14ac:dyDescent="0.25">
      <c r="A185" s="151"/>
      <c r="B185" s="190"/>
      <c r="C185" s="211" t="s">
        <v>428</v>
      </c>
      <c r="D185" s="211" t="s">
        <v>389</v>
      </c>
      <c r="E185" s="211" t="s">
        <v>429</v>
      </c>
      <c r="F185" s="212" t="s">
        <v>191</v>
      </c>
      <c r="G185" s="256"/>
      <c r="H185" s="257">
        <v>621.23</v>
      </c>
      <c r="I185" s="258"/>
      <c r="J185" s="257">
        <v>1621.23</v>
      </c>
      <c r="K185" s="258"/>
      <c r="L185" s="257">
        <v>2621.23</v>
      </c>
      <c r="M185" s="258"/>
      <c r="N185" s="259">
        <v>3621.23</v>
      </c>
    </row>
    <row r="186" spans="1:14" ht="25.5" x14ac:dyDescent="0.25">
      <c r="A186" s="151"/>
      <c r="B186" s="190"/>
      <c r="C186" s="211" t="s">
        <v>430</v>
      </c>
      <c r="D186" s="211" t="s">
        <v>426</v>
      </c>
      <c r="E186" s="211" t="s">
        <v>427</v>
      </c>
      <c r="F186" s="212" t="s">
        <v>207</v>
      </c>
      <c r="G186" s="256"/>
      <c r="H186" s="257">
        <v>0</v>
      </c>
      <c r="I186" s="258"/>
      <c r="J186" s="257">
        <v>200</v>
      </c>
      <c r="K186" s="258"/>
      <c r="L186" s="257">
        <v>200</v>
      </c>
      <c r="M186" s="258"/>
      <c r="N186" s="259">
        <v>200</v>
      </c>
    </row>
    <row r="187" spans="1:14" ht="38.25" x14ac:dyDescent="0.25">
      <c r="A187" s="151"/>
      <c r="B187" s="190"/>
      <c r="C187" s="211" t="s">
        <v>431</v>
      </c>
      <c r="D187" s="211" t="s">
        <v>395</v>
      </c>
      <c r="E187" s="211" t="s">
        <v>261</v>
      </c>
      <c r="F187" s="212" t="s">
        <v>196</v>
      </c>
      <c r="G187" s="256"/>
      <c r="H187" s="257">
        <v>758.84</v>
      </c>
      <c r="I187" s="258"/>
      <c r="J187" s="257">
        <v>758.84</v>
      </c>
      <c r="K187" s="258"/>
      <c r="L187" s="257">
        <v>758.84</v>
      </c>
      <c r="M187" s="258"/>
      <c r="N187" s="259">
        <v>758.84</v>
      </c>
    </row>
    <row r="188" spans="1:14" ht="38.25" x14ac:dyDescent="0.25">
      <c r="A188" s="151"/>
      <c r="B188" s="190"/>
      <c r="C188" s="211" t="s">
        <v>432</v>
      </c>
      <c r="D188" s="211" t="s">
        <v>433</v>
      </c>
      <c r="E188" s="211" t="s">
        <v>434</v>
      </c>
      <c r="F188" s="212" t="s">
        <v>207</v>
      </c>
      <c r="G188" s="256"/>
      <c r="H188" s="257">
        <v>271</v>
      </c>
      <c r="I188" s="258"/>
      <c r="J188" s="257">
        <v>776</v>
      </c>
      <c r="K188" s="258"/>
      <c r="L188" s="257">
        <v>776</v>
      </c>
      <c r="M188" s="258"/>
      <c r="N188" s="259">
        <v>776</v>
      </c>
    </row>
    <row r="189" spans="1:14" ht="38.25" x14ac:dyDescent="0.25">
      <c r="A189" s="151"/>
      <c r="B189" s="190"/>
      <c r="C189" s="211" t="s">
        <v>435</v>
      </c>
      <c r="D189" s="211" t="s">
        <v>436</v>
      </c>
      <c r="E189" s="211" t="s">
        <v>437</v>
      </c>
      <c r="F189" s="212" t="s">
        <v>196</v>
      </c>
      <c r="G189" s="256"/>
      <c r="H189" s="257">
        <v>3505.63</v>
      </c>
      <c r="I189" s="258"/>
      <c r="J189" s="257">
        <v>3505.63</v>
      </c>
      <c r="K189" s="258"/>
      <c r="L189" s="257">
        <v>3505.63</v>
      </c>
      <c r="M189" s="258"/>
      <c r="N189" s="259">
        <v>3505.63</v>
      </c>
    </row>
    <row r="190" spans="1:14" ht="25.5" x14ac:dyDescent="0.25">
      <c r="A190" s="151"/>
      <c r="B190" s="190"/>
      <c r="C190" s="211" t="s">
        <v>438</v>
      </c>
      <c r="D190" s="211" t="s">
        <v>412</v>
      </c>
      <c r="E190" s="211" t="s">
        <v>439</v>
      </c>
      <c r="F190" s="212" t="s">
        <v>207</v>
      </c>
      <c r="G190" s="256"/>
      <c r="H190" s="257">
        <v>0</v>
      </c>
      <c r="I190" s="258"/>
      <c r="J190" s="257">
        <v>0</v>
      </c>
      <c r="K190" s="258"/>
      <c r="L190" s="257">
        <v>2000</v>
      </c>
      <c r="M190" s="258"/>
      <c r="N190" s="259">
        <v>2000</v>
      </c>
    </row>
    <row r="191" spans="1:14" ht="25.5" x14ac:dyDescent="0.25">
      <c r="A191" s="151"/>
      <c r="B191" s="190"/>
      <c r="C191" s="211" t="s">
        <v>440</v>
      </c>
      <c r="D191" s="211" t="s">
        <v>412</v>
      </c>
      <c r="E191" s="211" t="s">
        <v>261</v>
      </c>
      <c r="F191" s="212" t="s">
        <v>196</v>
      </c>
      <c r="G191" s="256"/>
      <c r="H191" s="257">
        <v>1631</v>
      </c>
      <c r="I191" s="258"/>
      <c r="J191" s="257">
        <v>1631</v>
      </c>
      <c r="K191" s="258"/>
      <c r="L191" s="257">
        <v>1631</v>
      </c>
      <c r="M191" s="258"/>
      <c r="N191" s="259">
        <v>1631</v>
      </c>
    </row>
    <row r="192" spans="1:14" ht="25.5" x14ac:dyDescent="0.25">
      <c r="A192" s="151"/>
      <c r="B192" s="190"/>
      <c r="C192" s="211" t="s">
        <v>441</v>
      </c>
      <c r="D192" s="211" t="s">
        <v>393</v>
      </c>
      <c r="E192" s="211" t="s">
        <v>442</v>
      </c>
      <c r="F192" s="212" t="s">
        <v>207</v>
      </c>
      <c r="G192" s="256"/>
      <c r="H192" s="257">
        <v>0</v>
      </c>
      <c r="I192" s="258"/>
      <c r="J192" s="257">
        <v>0</v>
      </c>
      <c r="K192" s="258"/>
      <c r="L192" s="257">
        <v>2015</v>
      </c>
      <c r="M192" s="258"/>
      <c r="N192" s="259">
        <v>2015</v>
      </c>
    </row>
    <row r="193" spans="1:14" ht="38.25" x14ac:dyDescent="0.25">
      <c r="A193" s="151"/>
      <c r="B193" s="190"/>
      <c r="C193" s="211" t="s">
        <v>443</v>
      </c>
      <c r="D193" s="211" t="s">
        <v>426</v>
      </c>
      <c r="E193" s="211" t="s">
        <v>444</v>
      </c>
      <c r="F193" s="212" t="s">
        <v>196</v>
      </c>
      <c r="G193" s="256"/>
      <c r="H193" s="257">
        <v>317.2</v>
      </c>
      <c r="I193" s="258"/>
      <c r="J193" s="257">
        <v>317.2</v>
      </c>
      <c r="K193" s="258"/>
      <c r="L193" s="257">
        <v>317.2</v>
      </c>
      <c r="M193" s="258"/>
      <c r="N193" s="259">
        <v>317.2</v>
      </c>
    </row>
    <row r="194" spans="1:14" ht="38.25" x14ac:dyDescent="0.25">
      <c r="A194" s="151"/>
      <c r="B194" s="190"/>
      <c r="C194" s="211" t="s">
        <v>445</v>
      </c>
      <c r="D194" s="211" t="s">
        <v>382</v>
      </c>
      <c r="E194" s="211" t="s">
        <v>383</v>
      </c>
      <c r="F194" s="212" t="s">
        <v>191</v>
      </c>
      <c r="G194" s="256"/>
      <c r="H194" s="257">
        <v>0</v>
      </c>
      <c r="I194" s="258"/>
      <c r="J194" s="257">
        <v>33.33</v>
      </c>
      <c r="K194" s="258"/>
      <c r="L194" s="257">
        <v>66.66</v>
      </c>
      <c r="M194" s="258"/>
      <c r="N194" s="259">
        <v>100</v>
      </c>
    </row>
    <row r="195" spans="1:14" ht="25.5" x14ac:dyDescent="0.25">
      <c r="A195" s="151"/>
      <c r="B195" s="190"/>
      <c r="C195" s="211" t="s">
        <v>446</v>
      </c>
      <c r="D195" s="211" t="s">
        <v>382</v>
      </c>
      <c r="E195" s="211" t="s">
        <v>261</v>
      </c>
      <c r="F195" s="212" t="s">
        <v>207</v>
      </c>
      <c r="G195" s="256"/>
      <c r="H195" s="257">
        <v>0</v>
      </c>
      <c r="I195" s="258"/>
      <c r="J195" s="257">
        <v>568.96</v>
      </c>
      <c r="K195" s="258"/>
      <c r="L195" s="257">
        <v>1068.96</v>
      </c>
      <c r="M195" s="258"/>
      <c r="N195" s="259">
        <v>1068.96</v>
      </c>
    </row>
    <row r="196" spans="1:14" ht="25.5" x14ac:dyDescent="0.25">
      <c r="A196" s="151"/>
      <c r="B196" s="190"/>
      <c r="C196" s="211" t="s">
        <v>447</v>
      </c>
      <c r="D196" s="211" t="s">
        <v>393</v>
      </c>
      <c r="E196" s="211" t="s">
        <v>261</v>
      </c>
      <c r="F196" s="212" t="s">
        <v>196</v>
      </c>
      <c r="G196" s="256"/>
      <c r="H196" s="257">
        <v>3154.1</v>
      </c>
      <c r="I196" s="258"/>
      <c r="J196" s="257">
        <v>3154.1</v>
      </c>
      <c r="K196" s="258"/>
      <c r="L196" s="257">
        <v>3154.1</v>
      </c>
      <c r="M196" s="258"/>
      <c r="N196" s="259">
        <v>3154.1</v>
      </c>
    </row>
    <row r="197" spans="1:14" ht="25.5" x14ac:dyDescent="0.25">
      <c r="A197" s="151"/>
      <c r="B197" s="190"/>
      <c r="C197" s="211" t="s">
        <v>448</v>
      </c>
      <c r="D197" s="211" t="s">
        <v>412</v>
      </c>
      <c r="E197" s="211" t="s">
        <v>413</v>
      </c>
      <c r="F197" s="212" t="s">
        <v>207</v>
      </c>
      <c r="G197" s="256"/>
      <c r="H197" s="257">
        <v>0</v>
      </c>
      <c r="I197" s="258"/>
      <c r="J197" s="257">
        <v>0</v>
      </c>
      <c r="K197" s="258"/>
      <c r="L197" s="257">
        <v>500</v>
      </c>
      <c r="M197" s="258"/>
      <c r="N197" s="259">
        <v>500</v>
      </c>
    </row>
    <row r="198" spans="1:14" ht="25.5" x14ac:dyDescent="0.25">
      <c r="A198" s="151"/>
      <c r="B198" s="190"/>
      <c r="C198" s="211" t="s">
        <v>449</v>
      </c>
      <c r="D198" s="211" t="s">
        <v>412</v>
      </c>
      <c r="E198" s="211" t="s">
        <v>413</v>
      </c>
      <c r="F198" s="212" t="s">
        <v>207</v>
      </c>
      <c r="G198" s="256"/>
      <c r="H198" s="257">
        <v>1277</v>
      </c>
      <c r="I198" s="258"/>
      <c r="J198" s="257">
        <v>4277</v>
      </c>
      <c r="K198" s="258"/>
      <c r="L198" s="257">
        <v>4277</v>
      </c>
      <c r="M198" s="258"/>
      <c r="N198" s="259">
        <v>4277</v>
      </c>
    </row>
    <row r="199" spans="1:14" ht="38.25" x14ac:dyDescent="0.25">
      <c r="A199" s="151"/>
      <c r="B199" s="190"/>
      <c r="C199" s="211" t="s">
        <v>450</v>
      </c>
      <c r="D199" s="211" t="s">
        <v>382</v>
      </c>
      <c r="E199" s="211" t="s">
        <v>383</v>
      </c>
      <c r="F199" s="212" t="s">
        <v>191</v>
      </c>
      <c r="G199" s="256"/>
      <c r="H199" s="257">
        <v>0</v>
      </c>
      <c r="I199" s="258"/>
      <c r="J199" s="257">
        <v>33.33</v>
      </c>
      <c r="K199" s="258"/>
      <c r="L199" s="257">
        <v>66.66</v>
      </c>
      <c r="M199" s="258"/>
      <c r="N199" s="259">
        <v>100</v>
      </c>
    </row>
    <row r="200" spans="1:14" ht="38.25" x14ac:dyDescent="0.25">
      <c r="A200" s="151"/>
      <c r="B200" s="190"/>
      <c r="C200" s="211" t="s">
        <v>451</v>
      </c>
      <c r="D200" s="211" t="s">
        <v>382</v>
      </c>
      <c r="E200" s="211" t="s">
        <v>383</v>
      </c>
      <c r="F200" s="212" t="s">
        <v>196</v>
      </c>
      <c r="G200" s="256"/>
      <c r="H200" s="257">
        <v>128.4</v>
      </c>
      <c r="I200" s="258"/>
      <c r="J200" s="257">
        <v>128.4</v>
      </c>
      <c r="K200" s="258"/>
      <c r="L200" s="257">
        <v>128.4</v>
      </c>
      <c r="M200" s="258"/>
      <c r="N200" s="259">
        <v>128.4</v>
      </c>
    </row>
    <row r="201" spans="1:14" ht="25.5" x14ac:dyDescent="0.25">
      <c r="A201" s="151"/>
      <c r="B201" s="190"/>
      <c r="C201" s="211" t="s">
        <v>452</v>
      </c>
      <c r="D201" s="211" t="s">
        <v>393</v>
      </c>
      <c r="E201" s="211" t="s">
        <v>261</v>
      </c>
      <c r="F201" s="212" t="s">
        <v>196</v>
      </c>
      <c r="G201" s="256"/>
      <c r="H201" s="257">
        <v>4148.09</v>
      </c>
      <c r="I201" s="258"/>
      <c r="J201" s="257">
        <v>4148.09</v>
      </c>
      <c r="K201" s="258"/>
      <c r="L201" s="257">
        <v>4148.09</v>
      </c>
      <c r="M201" s="258"/>
      <c r="N201" s="259">
        <v>4148.09</v>
      </c>
    </row>
    <row r="202" spans="1:14" ht="25.5" x14ac:dyDescent="0.25">
      <c r="A202" s="151"/>
      <c r="B202" s="190"/>
      <c r="C202" s="211" t="s">
        <v>453</v>
      </c>
      <c r="D202" s="211" t="s">
        <v>382</v>
      </c>
      <c r="E202" s="211" t="s">
        <v>454</v>
      </c>
      <c r="F202" s="212" t="s">
        <v>196</v>
      </c>
      <c r="G202" s="256"/>
      <c r="H202" s="257">
        <v>1099.52</v>
      </c>
      <c r="I202" s="258"/>
      <c r="J202" s="257">
        <v>1099.52</v>
      </c>
      <c r="K202" s="258"/>
      <c r="L202" s="257">
        <v>1099.52</v>
      </c>
      <c r="M202" s="258"/>
      <c r="N202" s="259">
        <v>1099.52</v>
      </c>
    </row>
    <row r="203" spans="1:14" ht="38.25" x14ac:dyDescent="0.25">
      <c r="A203" s="151"/>
      <c r="B203" s="190"/>
      <c r="C203" s="211" t="s">
        <v>455</v>
      </c>
      <c r="D203" s="211" t="s">
        <v>418</v>
      </c>
      <c r="E203" s="211" t="s">
        <v>456</v>
      </c>
      <c r="F203" s="212" t="s">
        <v>191</v>
      </c>
      <c r="G203" s="256"/>
      <c r="H203" s="257">
        <v>30</v>
      </c>
      <c r="I203" s="258"/>
      <c r="J203" s="257">
        <v>96.67</v>
      </c>
      <c r="K203" s="258"/>
      <c r="L203" s="257">
        <v>163.34</v>
      </c>
      <c r="M203" s="258"/>
      <c r="N203" s="259">
        <v>230</v>
      </c>
    </row>
    <row r="204" spans="1:14" ht="38.25" x14ac:dyDescent="0.25">
      <c r="A204" s="151"/>
      <c r="B204" s="190"/>
      <c r="C204" s="211" t="s">
        <v>457</v>
      </c>
      <c r="D204" s="211" t="s">
        <v>418</v>
      </c>
      <c r="E204" s="211" t="s">
        <v>456</v>
      </c>
      <c r="F204" s="212" t="s">
        <v>207</v>
      </c>
      <c r="G204" s="256"/>
      <c r="H204" s="257">
        <v>0</v>
      </c>
      <c r="I204" s="258"/>
      <c r="J204" s="257">
        <v>0</v>
      </c>
      <c r="K204" s="258"/>
      <c r="L204" s="257">
        <v>2887.09</v>
      </c>
      <c r="M204" s="258"/>
      <c r="N204" s="259">
        <v>2887.09</v>
      </c>
    </row>
    <row r="205" spans="1:14" ht="38.25" x14ac:dyDescent="0.25">
      <c r="A205" s="151"/>
      <c r="B205" s="190"/>
      <c r="C205" s="211" t="s">
        <v>458</v>
      </c>
      <c r="D205" s="211" t="s">
        <v>459</v>
      </c>
      <c r="E205" s="211" t="s">
        <v>460</v>
      </c>
      <c r="F205" s="212" t="s">
        <v>207</v>
      </c>
      <c r="G205" s="256"/>
      <c r="H205" s="257">
        <v>15023.73</v>
      </c>
      <c r="I205" s="258"/>
      <c r="J205" s="257">
        <v>27023.73</v>
      </c>
      <c r="K205" s="258"/>
      <c r="L205" s="257">
        <v>31083.71</v>
      </c>
      <c r="M205" s="258"/>
      <c r="N205" s="259">
        <v>43124.36</v>
      </c>
    </row>
    <row r="206" spans="1:14" ht="38.25" x14ac:dyDescent="0.25">
      <c r="A206" s="151"/>
      <c r="B206" s="190"/>
      <c r="C206" s="211" t="s">
        <v>461</v>
      </c>
      <c r="D206" s="211" t="s">
        <v>418</v>
      </c>
      <c r="E206" s="211" t="s">
        <v>261</v>
      </c>
      <c r="F206" s="212" t="s">
        <v>207</v>
      </c>
      <c r="G206" s="256"/>
      <c r="H206" s="257">
        <v>0</v>
      </c>
      <c r="I206" s="258"/>
      <c r="J206" s="257">
        <v>0</v>
      </c>
      <c r="K206" s="258"/>
      <c r="L206" s="257">
        <v>1000</v>
      </c>
      <c r="M206" s="258"/>
      <c r="N206" s="259">
        <v>1000</v>
      </c>
    </row>
    <row r="207" spans="1:14" x14ac:dyDescent="0.25">
      <c r="A207" s="151"/>
      <c r="B207" s="190"/>
      <c r="C207" s="211" t="s">
        <v>462</v>
      </c>
      <c r="D207" s="211" t="s">
        <v>426</v>
      </c>
      <c r="E207" s="211" t="s">
        <v>444</v>
      </c>
      <c r="F207" s="212" t="s">
        <v>207</v>
      </c>
      <c r="G207" s="256"/>
      <c r="H207" s="257">
        <v>0</v>
      </c>
      <c r="I207" s="258"/>
      <c r="J207" s="257">
        <v>1388</v>
      </c>
      <c r="K207" s="258"/>
      <c r="L207" s="257">
        <v>1388</v>
      </c>
      <c r="M207" s="258"/>
      <c r="N207" s="259">
        <v>1388</v>
      </c>
    </row>
    <row r="208" spans="1:14" ht="25.5" x14ac:dyDescent="0.25">
      <c r="A208" s="151"/>
      <c r="B208" s="190"/>
      <c r="C208" s="211" t="s">
        <v>463</v>
      </c>
      <c r="D208" s="211" t="s">
        <v>418</v>
      </c>
      <c r="E208" s="211" t="s">
        <v>261</v>
      </c>
      <c r="F208" s="212" t="s">
        <v>196</v>
      </c>
      <c r="G208" s="256"/>
      <c r="H208" s="257">
        <v>247.66</v>
      </c>
      <c r="I208" s="258"/>
      <c r="J208" s="257">
        <v>247.66</v>
      </c>
      <c r="K208" s="258"/>
      <c r="L208" s="257">
        <v>247.66</v>
      </c>
      <c r="M208" s="258"/>
      <c r="N208" s="259">
        <v>247.66</v>
      </c>
    </row>
    <row r="209" spans="1:14" ht="25.5" x14ac:dyDescent="0.25">
      <c r="A209" s="151"/>
      <c r="B209" s="190"/>
      <c r="C209" s="211" t="s">
        <v>464</v>
      </c>
      <c r="D209" s="211" t="s">
        <v>393</v>
      </c>
      <c r="E209" s="211" t="s">
        <v>261</v>
      </c>
      <c r="F209" s="212" t="s">
        <v>196</v>
      </c>
      <c r="G209" s="256"/>
      <c r="H209" s="257">
        <v>569.23</v>
      </c>
      <c r="I209" s="258"/>
      <c r="J209" s="257">
        <v>569.23</v>
      </c>
      <c r="K209" s="258"/>
      <c r="L209" s="257">
        <v>569.23</v>
      </c>
      <c r="M209" s="258"/>
      <c r="N209" s="259">
        <v>569.23</v>
      </c>
    </row>
    <row r="210" spans="1:14" ht="25.5" x14ac:dyDescent="0.25">
      <c r="A210" s="151"/>
      <c r="B210" s="190"/>
      <c r="C210" s="211" t="s">
        <v>465</v>
      </c>
      <c r="D210" s="211" t="s">
        <v>393</v>
      </c>
      <c r="E210" s="211" t="s">
        <v>442</v>
      </c>
      <c r="F210" s="212" t="s">
        <v>196</v>
      </c>
      <c r="G210" s="256"/>
      <c r="H210" s="257">
        <v>2755.22</v>
      </c>
      <c r="I210" s="258"/>
      <c r="J210" s="257">
        <v>2755.22</v>
      </c>
      <c r="K210" s="258"/>
      <c r="L210" s="257">
        <v>2755.22</v>
      </c>
      <c r="M210" s="258"/>
      <c r="N210" s="259">
        <v>2755.22</v>
      </c>
    </row>
    <row r="211" spans="1:14" ht="25.5" x14ac:dyDescent="0.25">
      <c r="A211" s="151"/>
      <c r="B211" s="190"/>
      <c r="C211" s="211" t="s">
        <v>466</v>
      </c>
      <c r="D211" s="211" t="s">
        <v>382</v>
      </c>
      <c r="E211" s="211" t="s">
        <v>383</v>
      </c>
      <c r="F211" s="212" t="s">
        <v>191</v>
      </c>
      <c r="G211" s="256"/>
      <c r="H211" s="257">
        <v>0</v>
      </c>
      <c r="I211" s="258"/>
      <c r="J211" s="257">
        <v>66.67</v>
      </c>
      <c r="K211" s="258"/>
      <c r="L211" s="257">
        <v>133.34</v>
      </c>
      <c r="M211" s="258"/>
      <c r="N211" s="259">
        <v>200</v>
      </c>
    </row>
    <row r="212" spans="1:14" ht="25.5" x14ac:dyDescent="0.25">
      <c r="A212" s="151"/>
      <c r="B212" s="190"/>
      <c r="C212" s="211" t="s">
        <v>467</v>
      </c>
      <c r="D212" s="211" t="s">
        <v>468</v>
      </c>
      <c r="E212" s="211" t="s">
        <v>469</v>
      </c>
      <c r="F212" s="212" t="s">
        <v>207</v>
      </c>
      <c r="G212" s="256"/>
      <c r="H212" s="257">
        <v>0</v>
      </c>
      <c r="I212" s="258"/>
      <c r="J212" s="257">
        <v>419.17</v>
      </c>
      <c r="K212" s="258"/>
      <c r="L212" s="257">
        <v>419.17</v>
      </c>
      <c r="M212" s="258"/>
      <c r="N212" s="259">
        <v>419.17</v>
      </c>
    </row>
    <row r="213" spans="1:14" ht="38.25" x14ac:dyDescent="0.25">
      <c r="A213" s="151"/>
      <c r="B213" s="190"/>
      <c r="C213" s="211" t="s">
        <v>470</v>
      </c>
      <c r="D213" s="211" t="s">
        <v>382</v>
      </c>
      <c r="E213" s="211" t="s">
        <v>383</v>
      </c>
      <c r="F213" s="212" t="s">
        <v>207</v>
      </c>
      <c r="G213" s="256"/>
      <c r="H213" s="257">
        <v>249.18</v>
      </c>
      <c r="I213" s="258"/>
      <c r="J213" s="257">
        <v>249.18</v>
      </c>
      <c r="K213" s="258"/>
      <c r="L213" s="257">
        <v>917.97</v>
      </c>
      <c r="M213" s="258"/>
      <c r="N213" s="259">
        <v>917.97</v>
      </c>
    </row>
    <row r="214" spans="1:14" ht="38.25" x14ac:dyDescent="0.25">
      <c r="A214" s="151"/>
      <c r="B214" s="190"/>
      <c r="C214" s="211" t="s">
        <v>471</v>
      </c>
      <c r="D214" s="211" t="s">
        <v>418</v>
      </c>
      <c r="E214" s="211" t="s">
        <v>472</v>
      </c>
      <c r="F214" s="212" t="s">
        <v>207</v>
      </c>
      <c r="G214" s="256"/>
      <c r="H214" s="257">
        <v>831.5</v>
      </c>
      <c r="I214" s="258"/>
      <c r="J214" s="257">
        <v>1771.9</v>
      </c>
      <c r="K214" s="258"/>
      <c r="L214" s="257">
        <v>5331.79</v>
      </c>
      <c r="M214" s="258"/>
      <c r="N214" s="259">
        <v>5331.79</v>
      </c>
    </row>
    <row r="215" spans="1:14" ht="25.5" x14ac:dyDescent="0.25">
      <c r="A215" s="151"/>
      <c r="B215" s="190"/>
      <c r="C215" s="211" t="s">
        <v>473</v>
      </c>
      <c r="D215" s="211" t="s">
        <v>418</v>
      </c>
      <c r="E215" s="211" t="s">
        <v>261</v>
      </c>
      <c r="F215" s="212" t="s">
        <v>207</v>
      </c>
      <c r="G215" s="256"/>
      <c r="H215" s="257">
        <v>1786.18</v>
      </c>
      <c r="I215" s="258"/>
      <c r="J215" s="257">
        <v>1786.18</v>
      </c>
      <c r="K215" s="258"/>
      <c r="L215" s="257">
        <v>1786.18</v>
      </c>
      <c r="M215" s="258"/>
      <c r="N215" s="259">
        <v>1786.18</v>
      </c>
    </row>
    <row r="216" spans="1:14" ht="25.5" x14ac:dyDescent="0.25">
      <c r="A216" s="151"/>
      <c r="B216" s="190"/>
      <c r="C216" s="211" t="s">
        <v>474</v>
      </c>
      <c r="D216" s="211" t="s">
        <v>459</v>
      </c>
      <c r="E216" s="211" t="s">
        <v>475</v>
      </c>
      <c r="F216" s="212" t="s">
        <v>191</v>
      </c>
      <c r="G216" s="256"/>
      <c r="H216" s="257">
        <v>5837.14</v>
      </c>
      <c r="I216" s="258"/>
      <c r="J216" s="257">
        <v>29170.47</v>
      </c>
      <c r="K216" s="258"/>
      <c r="L216" s="257">
        <v>52503.8</v>
      </c>
      <c r="M216" s="258"/>
      <c r="N216" s="259">
        <v>75837.14</v>
      </c>
    </row>
    <row r="217" spans="1:14" ht="25.5" x14ac:dyDescent="0.25">
      <c r="A217" s="151"/>
      <c r="B217" s="190"/>
      <c r="C217" s="211" t="s">
        <v>476</v>
      </c>
      <c r="D217" s="211" t="s">
        <v>459</v>
      </c>
      <c r="E217" s="211" t="s">
        <v>475</v>
      </c>
      <c r="F217" s="212" t="s">
        <v>191</v>
      </c>
      <c r="G217" s="256"/>
      <c r="H217" s="257">
        <v>11564.22</v>
      </c>
      <c r="I217" s="258"/>
      <c r="J217" s="257">
        <v>56897.55</v>
      </c>
      <c r="K217" s="258"/>
      <c r="L217" s="257">
        <v>102230.88</v>
      </c>
      <c r="M217" s="258"/>
      <c r="N217" s="259">
        <v>147564.22</v>
      </c>
    </row>
    <row r="218" spans="1:14" ht="25.5" x14ac:dyDescent="0.25">
      <c r="A218" s="151"/>
      <c r="B218" s="190"/>
      <c r="C218" s="211" t="s">
        <v>477</v>
      </c>
      <c r="D218" s="211" t="s">
        <v>459</v>
      </c>
      <c r="E218" s="211" t="s">
        <v>478</v>
      </c>
      <c r="F218" s="212" t="s">
        <v>196</v>
      </c>
      <c r="G218" s="256"/>
      <c r="H218" s="257">
        <v>87.56</v>
      </c>
      <c r="I218" s="258"/>
      <c r="J218" s="257">
        <v>87.56</v>
      </c>
      <c r="K218" s="258"/>
      <c r="L218" s="257">
        <v>87.56</v>
      </c>
      <c r="M218" s="258"/>
      <c r="N218" s="259">
        <v>87.56</v>
      </c>
    </row>
    <row r="219" spans="1:14" ht="25.5" x14ac:dyDescent="0.25">
      <c r="A219" s="151"/>
      <c r="B219" s="190"/>
      <c r="C219" s="211" t="s">
        <v>479</v>
      </c>
      <c r="D219" s="211" t="s">
        <v>382</v>
      </c>
      <c r="E219" s="211" t="s">
        <v>383</v>
      </c>
      <c r="F219" s="212" t="s">
        <v>191</v>
      </c>
      <c r="G219" s="256"/>
      <c r="H219" s="257">
        <v>12</v>
      </c>
      <c r="I219" s="258"/>
      <c r="J219" s="257">
        <v>78.67</v>
      </c>
      <c r="K219" s="258"/>
      <c r="L219" s="257">
        <v>145.34</v>
      </c>
      <c r="M219" s="258"/>
      <c r="N219" s="259">
        <v>212</v>
      </c>
    </row>
    <row r="220" spans="1:14" ht="25.5" x14ac:dyDescent="0.25">
      <c r="A220" s="151"/>
      <c r="B220" s="190"/>
      <c r="C220" s="211" t="s">
        <v>480</v>
      </c>
      <c r="D220" s="211" t="s">
        <v>382</v>
      </c>
      <c r="E220" s="211" t="s">
        <v>261</v>
      </c>
      <c r="F220" s="212" t="s">
        <v>207</v>
      </c>
      <c r="G220" s="256"/>
      <c r="H220" s="257">
        <v>0</v>
      </c>
      <c r="I220" s="258"/>
      <c r="J220" s="257">
        <v>501.03</v>
      </c>
      <c r="K220" s="258"/>
      <c r="L220" s="257">
        <v>501.03</v>
      </c>
      <c r="M220" s="258"/>
      <c r="N220" s="259">
        <v>501.03</v>
      </c>
    </row>
    <row r="221" spans="1:14" ht="25.5" x14ac:dyDescent="0.25">
      <c r="A221" s="151"/>
      <c r="B221" s="190"/>
      <c r="C221" s="211" t="s">
        <v>481</v>
      </c>
      <c r="D221" s="211" t="s">
        <v>382</v>
      </c>
      <c r="E221" s="211" t="s">
        <v>261</v>
      </c>
      <c r="F221" s="212" t="s">
        <v>196</v>
      </c>
      <c r="G221" s="256"/>
      <c r="H221" s="257">
        <v>1159.31</v>
      </c>
      <c r="I221" s="258"/>
      <c r="J221" s="257">
        <v>1159.31</v>
      </c>
      <c r="K221" s="258"/>
      <c r="L221" s="257">
        <v>1159.31</v>
      </c>
      <c r="M221" s="258"/>
      <c r="N221" s="259">
        <v>1159.31</v>
      </c>
    </row>
    <row r="222" spans="1:14" ht="38.25" x14ac:dyDescent="0.25">
      <c r="A222" s="151"/>
      <c r="B222" s="190"/>
      <c r="C222" s="211" t="s">
        <v>482</v>
      </c>
      <c r="D222" s="211" t="s">
        <v>382</v>
      </c>
      <c r="E222" s="211" t="s">
        <v>261</v>
      </c>
      <c r="F222" s="212" t="s">
        <v>191</v>
      </c>
      <c r="G222" s="256"/>
      <c r="H222" s="257">
        <v>10</v>
      </c>
      <c r="I222" s="258"/>
      <c r="J222" s="257">
        <v>76.67</v>
      </c>
      <c r="K222" s="258"/>
      <c r="L222" s="257">
        <v>143.34</v>
      </c>
      <c r="M222" s="258"/>
      <c r="N222" s="259">
        <v>210</v>
      </c>
    </row>
    <row r="223" spans="1:14" ht="25.5" x14ac:dyDescent="0.25">
      <c r="A223" s="151"/>
      <c r="B223" s="190"/>
      <c r="C223" s="211" t="s">
        <v>483</v>
      </c>
      <c r="D223" s="211" t="s">
        <v>484</v>
      </c>
      <c r="E223" s="211" t="s">
        <v>485</v>
      </c>
      <c r="F223" s="212" t="s">
        <v>191</v>
      </c>
      <c r="G223" s="256"/>
      <c r="H223" s="257">
        <v>4575.6400000000003</v>
      </c>
      <c r="I223" s="258"/>
      <c r="J223" s="257">
        <v>11082.31</v>
      </c>
      <c r="K223" s="258"/>
      <c r="L223" s="257">
        <v>17588.98</v>
      </c>
      <c r="M223" s="258"/>
      <c r="N223" s="259">
        <v>24095.64</v>
      </c>
    </row>
    <row r="224" spans="1:14" ht="25.5" x14ac:dyDescent="0.25">
      <c r="A224" s="151"/>
      <c r="B224" s="190"/>
      <c r="C224" s="211" t="s">
        <v>486</v>
      </c>
      <c r="D224" s="211" t="s">
        <v>382</v>
      </c>
      <c r="E224" s="211" t="s">
        <v>261</v>
      </c>
      <c r="F224" s="212" t="s">
        <v>207</v>
      </c>
      <c r="G224" s="256"/>
      <c r="H224" s="257">
        <v>322.08</v>
      </c>
      <c r="I224" s="258"/>
      <c r="J224" s="257">
        <v>593.41</v>
      </c>
      <c r="K224" s="258"/>
      <c r="L224" s="257">
        <v>593.41</v>
      </c>
      <c r="M224" s="258"/>
      <c r="N224" s="259">
        <v>1481.87</v>
      </c>
    </row>
    <row r="225" spans="1:14" ht="25.5" x14ac:dyDescent="0.25">
      <c r="A225" s="151"/>
      <c r="B225" s="190"/>
      <c r="C225" s="211" t="s">
        <v>487</v>
      </c>
      <c r="D225" s="211" t="s">
        <v>382</v>
      </c>
      <c r="E225" s="211" t="s">
        <v>423</v>
      </c>
      <c r="F225" s="212" t="s">
        <v>196</v>
      </c>
      <c r="G225" s="256"/>
      <c r="H225" s="257">
        <v>100.04</v>
      </c>
      <c r="I225" s="258"/>
      <c r="J225" s="257">
        <v>100.04</v>
      </c>
      <c r="K225" s="258"/>
      <c r="L225" s="257">
        <v>100.04</v>
      </c>
      <c r="M225" s="258"/>
      <c r="N225" s="259">
        <v>100.04</v>
      </c>
    </row>
    <row r="226" spans="1:14" ht="25.5" x14ac:dyDescent="0.25">
      <c r="A226" s="151"/>
      <c r="B226" s="190"/>
      <c r="C226" s="211" t="s">
        <v>488</v>
      </c>
      <c r="D226" s="211" t="s">
        <v>378</v>
      </c>
      <c r="E226" s="211" t="s">
        <v>489</v>
      </c>
      <c r="F226" s="212" t="s">
        <v>196</v>
      </c>
      <c r="G226" s="256"/>
      <c r="H226" s="257">
        <v>1280.3599999999999</v>
      </c>
      <c r="I226" s="258"/>
      <c r="J226" s="257">
        <v>1280.3599999999999</v>
      </c>
      <c r="K226" s="258"/>
      <c r="L226" s="257">
        <v>1280.3599999999999</v>
      </c>
      <c r="M226" s="258"/>
      <c r="N226" s="259">
        <v>1280.3599999999999</v>
      </c>
    </row>
    <row r="227" spans="1:14" ht="25.5" x14ac:dyDescent="0.25">
      <c r="A227" s="151"/>
      <c r="B227" s="190"/>
      <c r="C227" s="211" t="s">
        <v>490</v>
      </c>
      <c r="D227" s="211" t="s">
        <v>459</v>
      </c>
      <c r="E227" s="211" t="s">
        <v>491</v>
      </c>
      <c r="F227" s="212" t="s">
        <v>191</v>
      </c>
      <c r="G227" s="256"/>
      <c r="H227" s="257">
        <v>18290.349999999999</v>
      </c>
      <c r="I227" s="258"/>
      <c r="J227" s="257">
        <v>41887.51</v>
      </c>
      <c r="K227" s="258"/>
      <c r="L227" s="257">
        <v>65484.67</v>
      </c>
      <c r="M227" s="258"/>
      <c r="N227" s="259">
        <v>89081.83</v>
      </c>
    </row>
    <row r="228" spans="1:14" ht="25.5" x14ac:dyDescent="0.25">
      <c r="A228" s="151"/>
      <c r="B228" s="190"/>
      <c r="C228" s="211" t="s">
        <v>492</v>
      </c>
      <c r="D228" s="211" t="s">
        <v>412</v>
      </c>
      <c r="E228" s="211" t="s">
        <v>413</v>
      </c>
      <c r="F228" s="212" t="s">
        <v>207</v>
      </c>
      <c r="G228" s="256"/>
      <c r="H228" s="257">
        <v>1776</v>
      </c>
      <c r="I228" s="258"/>
      <c r="J228" s="257">
        <v>5848</v>
      </c>
      <c r="K228" s="258"/>
      <c r="L228" s="257">
        <v>5848</v>
      </c>
      <c r="M228" s="258"/>
      <c r="N228" s="259">
        <v>5848</v>
      </c>
    </row>
    <row r="229" spans="1:14" ht="25.5" x14ac:dyDescent="0.25">
      <c r="A229" s="151"/>
      <c r="B229" s="190"/>
      <c r="C229" s="211" t="s">
        <v>493</v>
      </c>
      <c r="D229" s="211" t="s">
        <v>494</v>
      </c>
      <c r="E229" s="211" t="s">
        <v>261</v>
      </c>
      <c r="F229" s="212" t="s">
        <v>196</v>
      </c>
      <c r="G229" s="256"/>
      <c r="H229" s="257">
        <v>180</v>
      </c>
      <c r="I229" s="258"/>
      <c r="J229" s="257">
        <v>180</v>
      </c>
      <c r="K229" s="258"/>
      <c r="L229" s="257">
        <v>180</v>
      </c>
      <c r="M229" s="258"/>
      <c r="N229" s="259">
        <v>180</v>
      </c>
    </row>
    <row r="230" spans="1:14" ht="25.5" x14ac:dyDescent="0.25">
      <c r="A230" s="151"/>
      <c r="B230" s="190"/>
      <c r="C230" s="211" t="s">
        <v>495</v>
      </c>
      <c r="D230" s="211" t="s">
        <v>393</v>
      </c>
      <c r="E230" s="211" t="s">
        <v>261</v>
      </c>
      <c r="F230" s="212" t="s">
        <v>191</v>
      </c>
      <c r="G230" s="256"/>
      <c r="H230" s="257">
        <v>267.83999999999997</v>
      </c>
      <c r="I230" s="258"/>
      <c r="J230" s="257">
        <v>563.79999999999995</v>
      </c>
      <c r="K230" s="258"/>
      <c r="L230" s="257">
        <v>859.76</v>
      </c>
      <c r="M230" s="258"/>
      <c r="N230" s="259">
        <v>1155.72</v>
      </c>
    </row>
    <row r="231" spans="1:14" ht="25.5" x14ac:dyDescent="0.25">
      <c r="A231" s="151"/>
      <c r="B231" s="190"/>
      <c r="C231" s="211" t="s">
        <v>496</v>
      </c>
      <c r="D231" s="211" t="s">
        <v>459</v>
      </c>
      <c r="E231" s="211" t="s">
        <v>497</v>
      </c>
      <c r="F231" s="212" t="s">
        <v>196</v>
      </c>
      <c r="G231" s="256"/>
      <c r="H231" s="257">
        <v>1149.24</v>
      </c>
      <c r="I231" s="258"/>
      <c r="J231" s="257">
        <v>1149.24</v>
      </c>
      <c r="K231" s="258"/>
      <c r="L231" s="257">
        <v>1149.24</v>
      </c>
      <c r="M231" s="258"/>
      <c r="N231" s="259">
        <v>1149.24</v>
      </c>
    </row>
    <row r="232" spans="1:14" ht="25.5" x14ac:dyDescent="0.25">
      <c r="A232" s="151"/>
      <c r="B232" s="190"/>
      <c r="C232" s="211" t="s">
        <v>498</v>
      </c>
      <c r="D232" s="211" t="s">
        <v>389</v>
      </c>
      <c r="E232" s="211" t="s">
        <v>429</v>
      </c>
      <c r="F232" s="212" t="s">
        <v>207</v>
      </c>
      <c r="G232" s="256"/>
      <c r="H232" s="257">
        <v>0</v>
      </c>
      <c r="I232" s="258"/>
      <c r="J232" s="257">
        <v>0</v>
      </c>
      <c r="K232" s="258"/>
      <c r="L232" s="257">
        <v>1300</v>
      </c>
      <c r="M232" s="258"/>
      <c r="N232" s="259">
        <v>1300</v>
      </c>
    </row>
    <row r="233" spans="1:14" ht="25.5" x14ac:dyDescent="0.25">
      <c r="A233" s="151"/>
      <c r="B233" s="190"/>
      <c r="C233" s="211" t="s">
        <v>499</v>
      </c>
      <c r="D233" s="211" t="s">
        <v>393</v>
      </c>
      <c r="E233" s="211" t="s">
        <v>261</v>
      </c>
      <c r="F233" s="212" t="s">
        <v>191</v>
      </c>
      <c r="G233" s="256"/>
      <c r="H233" s="257">
        <v>161.79</v>
      </c>
      <c r="I233" s="258"/>
      <c r="J233" s="257">
        <v>312.52999999999997</v>
      </c>
      <c r="K233" s="258"/>
      <c r="L233" s="257">
        <v>463.27</v>
      </c>
      <c r="M233" s="258"/>
      <c r="N233" s="259">
        <v>614.01</v>
      </c>
    </row>
    <row r="234" spans="1:14" ht="38.25" x14ac:dyDescent="0.25">
      <c r="A234" s="151"/>
      <c r="B234" s="190"/>
      <c r="C234" s="211" t="s">
        <v>500</v>
      </c>
      <c r="D234" s="211" t="s">
        <v>418</v>
      </c>
      <c r="E234" s="211" t="s">
        <v>501</v>
      </c>
      <c r="F234" s="212" t="s">
        <v>196</v>
      </c>
      <c r="G234" s="256"/>
      <c r="H234" s="257">
        <v>820.61</v>
      </c>
      <c r="I234" s="258"/>
      <c r="J234" s="257">
        <v>820.61</v>
      </c>
      <c r="K234" s="258"/>
      <c r="L234" s="257">
        <v>820.61</v>
      </c>
      <c r="M234" s="258"/>
      <c r="N234" s="259">
        <v>820.61</v>
      </c>
    </row>
    <row r="235" spans="1:14" ht="25.5" x14ac:dyDescent="0.25">
      <c r="A235" s="151"/>
      <c r="B235" s="190"/>
      <c r="C235" s="191" t="s">
        <v>502</v>
      </c>
      <c r="D235" s="191" t="s">
        <v>459</v>
      </c>
      <c r="E235" s="191" t="s">
        <v>478</v>
      </c>
      <c r="F235" s="195" t="s">
        <v>207</v>
      </c>
      <c r="G235" s="248"/>
      <c r="H235" s="252">
        <v>1365</v>
      </c>
      <c r="I235" s="250"/>
      <c r="J235" s="252">
        <v>1365</v>
      </c>
      <c r="K235" s="250"/>
      <c r="L235" s="252">
        <v>6379.62</v>
      </c>
      <c r="M235" s="250"/>
      <c r="N235" s="253">
        <v>6379.62</v>
      </c>
    </row>
    <row r="236" spans="1:14" x14ac:dyDescent="0.25">
      <c r="A236" s="151" t="s">
        <v>69</v>
      </c>
      <c r="B236" s="150" t="s">
        <v>14</v>
      </c>
      <c r="C236" s="193"/>
      <c r="D236" s="193"/>
      <c r="E236" s="193"/>
      <c r="F236" s="247"/>
      <c r="G236" s="83">
        <v>11121.38</v>
      </c>
      <c r="H236" s="85">
        <f>SUM(H237:H246)</f>
        <v>13971.77</v>
      </c>
      <c r="I236" s="85">
        <v>39755.14</v>
      </c>
      <c r="J236" s="85">
        <f>SUM(J237:J246)</f>
        <v>15971.77</v>
      </c>
      <c r="K236" s="85">
        <v>65590.009999999995</v>
      </c>
      <c r="L236" s="85">
        <f>SUM(L237:L246)</f>
        <v>37497.15</v>
      </c>
      <c r="M236" s="85">
        <v>92461.98</v>
      </c>
      <c r="N236" s="87">
        <f>SUM(N237:N246)</f>
        <v>45636.15</v>
      </c>
    </row>
    <row r="237" spans="1:14" ht="25.5" x14ac:dyDescent="0.25">
      <c r="A237" s="151"/>
      <c r="B237" s="190"/>
      <c r="C237" s="204" t="s">
        <v>503</v>
      </c>
      <c r="D237" s="204" t="s">
        <v>504</v>
      </c>
      <c r="E237" s="204" t="s">
        <v>505</v>
      </c>
      <c r="F237" s="206" t="s">
        <v>207</v>
      </c>
      <c r="G237" s="232"/>
      <c r="H237" s="237">
        <v>0</v>
      </c>
      <c r="I237" s="234"/>
      <c r="J237" s="237">
        <v>0</v>
      </c>
      <c r="K237" s="234"/>
      <c r="L237" s="237">
        <v>0</v>
      </c>
      <c r="M237" s="234"/>
      <c r="N237" s="238">
        <v>5171</v>
      </c>
    </row>
    <row r="238" spans="1:14" ht="38.25" x14ac:dyDescent="0.25">
      <c r="A238" s="151"/>
      <c r="B238" s="190"/>
      <c r="C238" s="211" t="s">
        <v>506</v>
      </c>
      <c r="D238" s="211" t="s">
        <v>504</v>
      </c>
      <c r="E238" s="211" t="s">
        <v>507</v>
      </c>
      <c r="F238" s="212" t="s">
        <v>207</v>
      </c>
      <c r="G238" s="239"/>
      <c r="H238" s="240">
        <v>0</v>
      </c>
      <c r="I238" s="241"/>
      <c r="J238" s="240">
        <v>0</v>
      </c>
      <c r="K238" s="241"/>
      <c r="L238" s="240">
        <v>0</v>
      </c>
      <c r="M238" s="241"/>
      <c r="N238" s="242">
        <v>1968</v>
      </c>
    </row>
    <row r="239" spans="1:14" ht="38.25" x14ac:dyDescent="0.25">
      <c r="A239" s="151"/>
      <c r="B239" s="190"/>
      <c r="C239" s="211" t="s">
        <v>508</v>
      </c>
      <c r="D239" s="211" t="s">
        <v>509</v>
      </c>
      <c r="E239" s="211" t="s">
        <v>510</v>
      </c>
      <c r="F239" s="212" t="s">
        <v>196</v>
      </c>
      <c r="G239" s="239"/>
      <c r="H239" s="240">
        <v>1640</v>
      </c>
      <c r="I239" s="241"/>
      <c r="J239" s="240">
        <v>1640</v>
      </c>
      <c r="K239" s="241"/>
      <c r="L239" s="240">
        <v>1640</v>
      </c>
      <c r="M239" s="241"/>
      <c r="N239" s="242">
        <v>1640</v>
      </c>
    </row>
    <row r="240" spans="1:14" ht="38.25" x14ac:dyDescent="0.25">
      <c r="A240" s="151"/>
      <c r="B240" s="190"/>
      <c r="C240" s="211" t="s">
        <v>511</v>
      </c>
      <c r="D240" s="211" t="s">
        <v>512</v>
      </c>
      <c r="E240" s="211" t="s">
        <v>513</v>
      </c>
      <c r="F240" s="212" t="s">
        <v>196</v>
      </c>
      <c r="G240" s="239"/>
      <c r="H240" s="240">
        <v>567</v>
      </c>
      <c r="I240" s="241"/>
      <c r="J240" s="240">
        <v>567</v>
      </c>
      <c r="K240" s="241"/>
      <c r="L240" s="240">
        <v>567</v>
      </c>
      <c r="M240" s="241"/>
      <c r="N240" s="242">
        <v>567</v>
      </c>
    </row>
    <row r="241" spans="1:14" ht="38.25" x14ac:dyDescent="0.25">
      <c r="A241" s="151"/>
      <c r="B241" s="190"/>
      <c r="C241" s="211" t="s">
        <v>514</v>
      </c>
      <c r="D241" s="211" t="s">
        <v>509</v>
      </c>
      <c r="E241" s="211" t="s">
        <v>515</v>
      </c>
      <c r="F241" s="212" t="s">
        <v>207</v>
      </c>
      <c r="G241" s="239"/>
      <c r="H241" s="240">
        <v>5143.6499999999996</v>
      </c>
      <c r="I241" s="241"/>
      <c r="J241" s="240">
        <v>5143.6499999999996</v>
      </c>
      <c r="K241" s="241"/>
      <c r="L241" s="240">
        <v>12607.2</v>
      </c>
      <c r="M241" s="241"/>
      <c r="N241" s="242">
        <v>12607.2</v>
      </c>
    </row>
    <row r="242" spans="1:14" ht="25.5" x14ac:dyDescent="0.25">
      <c r="A242" s="151"/>
      <c r="B242" s="190"/>
      <c r="C242" s="211" t="s">
        <v>516</v>
      </c>
      <c r="D242" s="211" t="s">
        <v>509</v>
      </c>
      <c r="E242" s="211" t="s">
        <v>515</v>
      </c>
      <c r="F242" s="212" t="s">
        <v>207</v>
      </c>
      <c r="G242" s="239"/>
      <c r="H242" s="240">
        <v>0</v>
      </c>
      <c r="I242" s="241"/>
      <c r="J242" s="240">
        <v>1500</v>
      </c>
      <c r="K242" s="241"/>
      <c r="L242" s="240">
        <v>1500</v>
      </c>
      <c r="M242" s="241"/>
      <c r="N242" s="242">
        <v>1500</v>
      </c>
    </row>
    <row r="243" spans="1:14" ht="25.5" x14ac:dyDescent="0.25">
      <c r="A243" s="151"/>
      <c r="B243" s="190"/>
      <c r="C243" s="211" t="s">
        <v>517</v>
      </c>
      <c r="D243" s="211" t="s">
        <v>518</v>
      </c>
      <c r="E243" s="211" t="s">
        <v>519</v>
      </c>
      <c r="F243" s="212" t="s">
        <v>207</v>
      </c>
      <c r="G243" s="239"/>
      <c r="H243" s="240">
        <v>0</v>
      </c>
      <c r="I243" s="241"/>
      <c r="J243" s="240">
        <v>0</v>
      </c>
      <c r="K243" s="241"/>
      <c r="L243" s="240">
        <v>2000</v>
      </c>
      <c r="M243" s="241"/>
      <c r="N243" s="242">
        <v>2000</v>
      </c>
    </row>
    <row r="244" spans="1:14" ht="25.5" x14ac:dyDescent="0.25">
      <c r="A244" s="151"/>
      <c r="B244" s="190"/>
      <c r="C244" s="211" t="s">
        <v>520</v>
      </c>
      <c r="D244" s="211" t="s">
        <v>518</v>
      </c>
      <c r="E244" s="211" t="s">
        <v>519</v>
      </c>
      <c r="F244" s="212" t="s">
        <v>191</v>
      </c>
      <c r="G244" s="239"/>
      <c r="H244" s="240">
        <v>220</v>
      </c>
      <c r="I244" s="241"/>
      <c r="J244" s="240">
        <v>720</v>
      </c>
      <c r="K244" s="241"/>
      <c r="L244" s="240">
        <v>1220</v>
      </c>
      <c r="M244" s="241"/>
      <c r="N244" s="242">
        <v>1720</v>
      </c>
    </row>
    <row r="245" spans="1:14" ht="25.5" x14ac:dyDescent="0.25">
      <c r="A245" s="151"/>
      <c r="B245" s="190"/>
      <c r="C245" s="211" t="s">
        <v>521</v>
      </c>
      <c r="D245" s="211" t="s">
        <v>522</v>
      </c>
      <c r="E245" s="211" t="s">
        <v>523</v>
      </c>
      <c r="F245" s="212" t="s">
        <v>207</v>
      </c>
      <c r="G245" s="239"/>
      <c r="H245" s="240">
        <v>6401.12</v>
      </c>
      <c r="I245" s="241"/>
      <c r="J245" s="240">
        <v>6401.12</v>
      </c>
      <c r="K245" s="241"/>
      <c r="L245" s="240">
        <v>17962.95</v>
      </c>
      <c r="M245" s="241"/>
      <c r="N245" s="242">
        <v>17962.95</v>
      </c>
    </row>
    <row r="246" spans="1:14" ht="25.5" x14ac:dyDescent="0.25">
      <c r="A246" s="151"/>
      <c r="B246" s="190"/>
      <c r="C246" s="191" t="s">
        <v>524</v>
      </c>
      <c r="D246" s="191" t="s">
        <v>518</v>
      </c>
      <c r="E246" s="191" t="s">
        <v>519</v>
      </c>
      <c r="F246" s="195" t="s">
        <v>207</v>
      </c>
      <c r="G246" s="231"/>
      <c r="H246" s="235">
        <v>0</v>
      </c>
      <c r="I246" s="233"/>
      <c r="J246" s="235">
        <v>0</v>
      </c>
      <c r="K246" s="233"/>
      <c r="L246" s="235">
        <v>0</v>
      </c>
      <c r="M246" s="233"/>
      <c r="N246" s="236">
        <v>500</v>
      </c>
    </row>
    <row r="247" spans="1:14" x14ac:dyDescent="0.25">
      <c r="A247" s="151" t="s">
        <v>71</v>
      </c>
      <c r="B247" s="150" t="s">
        <v>70</v>
      </c>
      <c r="C247" s="192"/>
      <c r="D247" s="192"/>
      <c r="E247" s="192"/>
      <c r="F247" s="245"/>
      <c r="G247" s="83"/>
      <c r="H247" s="85"/>
      <c r="I247" s="85"/>
      <c r="J247" s="85"/>
      <c r="K247" s="85"/>
      <c r="L247" s="85"/>
      <c r="M247" s="85"/>
      <c r="N247" s="87"/>
    </row>
    <row r="248" spans="1:14" x14ac:dyDescent="0.25">
      <c r="A248" s="151" t="s">
        <v>72</v>
      </c>
      <c r="B248" s="150" t="s">
        <v>12</v>
      </c>
      <c r="C248" s="152"/>
      <c r="D248" s="152"/>
      <c r="E248" s="152"/>
      <c r="F248" s="165"/>
      <c r="G248" s="166"/>
      <c r="H248" s="167"/>
      <c r="I248" s="167"/>
      <c r="J248" s="167"/>
      <c r="K248" s="167"/>
      <c r="L248" s="167"/>
      <c r="M248" s="167"/>
      <c r="N248" s="168"/>
    </row>
    <row r="249" spans="1:14" x14ac:dyDescent="0.25">
      <c r="A249" s="151" t="s">
        <v>74</v>
      </c>
      <c r="B249" s="150" t="s">
        <v>73</v>
      </c>
      <c r="C249" s="203"/>
      <c r="D249" s="203"/>
      <c r="E249" s="203"/>
      <c r="F249" s="260"/>
      <c r="G249" s="166">
        <v>3516.85</v>
      </c>
      <c r="H249" s="167">
        <f>SUM(H250:H254)</f>
        <v>0</v>
      </c>
      <c r="I249" s="167">
        <v>8615.32</v>
      </c>
      <c r="J249" s="167">
        <f>SUM(J250:J254)</f>
        <v>2869</v>
      </c>
      <c r="K249" s="167">
        <v>8615.32</v>
      </c>
      <c r="L249" s="167">
        <f>SUM(L250:L254)</f>
        <v>2869</v>
      </c>
      <c r="M249" s="167">
        <v>10588.11</v>
      </c>
      <c r="N249" s="168">
        <f>SUM(N250:N254)</f>
        <v>5738</v>
      </c>
    </row>
    <row r="250" spans="1:14" ht="38.25" x14ac:dyDescent="0.25">
      <c r="A250" s="151"/>
      <c r="B250" s="190"/>
      <c r="C250" s="204" t="s">
        <v>525</v>
      </c>
      <c r="D250" s="204" t="s">
        <v>526</v>
      </c>
      <c r="E250" s="204" t="s">
        <v>527</v>
      </c>
      <c r="F250" s="206" t="s">
        <v>528</v>
      </c>
      <c r="G250" s="249"/>
      <c r="H250" s="254">
        <v>0</v>
      </c>
      <c r="I250" s="251"/>
      <c r="J250" s="254">
        <v>966.5</v>
      </c>
      <c r="K250" s="251"/>
      <c r="L250" s="254">
        <v>966.5</v>
      </c>
      <c r="M250" s="251"/>
      <c r="N250" s="255">
        <v>1933</v>
      </c>
    </row>
    <row r="251" spans="1:14" ht="38.25" x14ac:dyDescent="0.25">
      <c r="A251" s="151"/>
      <c r="B251" s="190"/>
      <c r="C251" s="211" t="s">
        <v>529</v>
      </c>
      <c r="D251" s="211" t="s">
        <v>526</v>
      </c>
      <c r="E251" s="211" t="s">
        <v>530</v>
      </c>
      <c r="F251" s="212" t="s">
        <v>528</v>
      </c>
      <c r="G251" s="256"/>
      <c r="H251" s="257">
        <v>0</v>
      </c>
      <c r="I251" s="258"/>
      <c r="J251" s="257">
        <v>68</v>
      </c>
      <c r="K251" s="258"/>
      <c r="L251" s="257">
        <v>68</v>
      </c>
      <c r="M251" s="258"/>
      <c r="N251" s="259">
        <v>136</v>
      </c>
    </row>
    <row r="252" spans="1:14" ht="38.25" x14ac:dyDescent="0.25">
      <c r="A252" s="151"/>
      <c r="B252" s="190"/>
      <c r="C252" s="211" t="s">
        <v>531</v>
      </c>
      <c r="D252" s="211" t="s">
        <v>526</v>
      </c>
      <c r="E252" s="211" t="s">
        <v>530</v>
      </c>
      <c r="F252" s="212" t="s">
        <v>528</v>
      </c>
      <c r="G252" s="256"/>
      <c r="H252" s="257">
        <v>0</v>
      </c>
      <c r="I252" s="258"/>
      <c r="J252" s="257">
        <v>800</v>
      </c>
      <c r="K252" s="258"/>
      <c r="L252" s="257">
        <v>800</v>
      </c>
      <c r="M252" s="258"/>
      <c r="N252" s="259">
        <v>1600</v>
      </c>
    </row>
    <row r="253" spans="1:14" ht="38.25" x14ac:dyDescent="0.25">
      <c r="A253" s="151"/>
      <c r="B253" s="190"/>
      <c r="C253" s="211" t="s">
        <v>532</v>
      </c>
      <c r="D253" s="211" t="s">
        <v>533</v>
      </c>
      <c r="E253" s="211" t="s">
        <v>534</v>
      </c>
      <c r="F253" s="212" t="s">
        <v>528</v>
      </c>
      <c r="G253" s="256"/>
      <c r="H253" s="257">
        <v>0</v>
      </c>
      <c r="I253" s="258"/>
      <c r="J253" s="257">
        <v>966.5</v>
      </c>
      <c r="K253" s="258"/>
      <c r="L253" s="257">
        <v>966.5</v>
      </c>
      <c r="M253" s="258"/>
      <c r="N253" s="259">
        <v>1933</v>
      </c>
    </row>
    <row r="254" spans="1:14" ht="38.25" x14ac:dyDescent="0.25">
      <c r="A254" s="151"/>
      <c r="B254" s="190"/>
      <c r="C254" s="191" t="s">
        <v>535</v>
      </c>
      <c r="D254" s="191" t="s">
        <v>526</v>
      </c>
      <c r="E254" s="191" t="s">
        <v>530</v>
      </c>
      <c r="F254" s="195" t="s">
        <v>528</v>
      </c>
      <c r="G254" s="248"/>
      <c r="H254" s="252">
        <v>0</v>
      </c>
      <c r="I254" s="250"/>
      <c r="J254" s="252">
        <v>68</v>
      </c>
      <c r="K254" s="250"/>
      <c r="L254" s="252">
        <v>68</v>
      </c>
      <c r="M254" s="250"/>
      <c r="N254" s="253">
        <v>136</v>
      </c>
    </row>
    <row r="255" spans="1:14" x14ac:dyDescent="0.25">
      <c r="A255" s="151" t="s">
        <v>76</v>
      </c>
      <c r="B255" s="150" t="s">
        <v>75</v>
      </c>
      <c r="C255" s="192"/>
      <c r="D255" s="192"/>
      <c r="E255" s="192"/>
      <c r="F255" s="245"/>
      <c r="G255" s="83"/>
      <c r="H255" s="85"/>
      <c r="I255" s="85"/>
      <c r="J255" s="85"/>
      <c r="K255" s="85"/>
      <c r="L255" s="85"/>
      <c r="M255" s="85"/>
      <c r="N255" s="87"/>
    </row>
    <row r="256" spans="1:14" x14ac:dyDescent="0.25">
      <c r="A256" s="151" t="s">
        <v>78</v>
      </c>
      <c r="B256" s="150" t="s">
        <v>77</v>
      </c>
      <c r="C256" s="203"/>
      <c r="D256" s="203"/>
      <c r="E256" s="203"/>
      <c r="F256" s="260"/>
      <c r="G256" s="83"/>
      <c r="H256" s="85">
        <f>SUM(H257:H258)</f>
        <v>0</v>
      </c>
      <c r="I256" s="85">
        <v>16982.95</v>
      </c>
      <c r="J256" s="85">
        <f>SUM(J257:J258)</f>
        <v>1000</v>
      </c>
      <c r="K256" s="85">
        <v>16982.95</v>
      </c>
      <c r="L256" s="85">
        <f>SUM(L257:L258)</f>
        <v>1000</v>
      </c>
      <c r="M256" s="85">
        <v>18311.95</v>
      </c>
      <c r="N256" s="87">
        <f>SUM(N257:N258)</f>
        <v>3000</v>
      </c>
    </row>
    <row r="257" spans="1:14" ht="38.25" x14ac:dyDescent="0.25">
      <c r="A257" s="151"/>
      <c r="B257" s="190"/>
      <c r="C257" s="204" t="s">
        <v>536</v>
      </c>
      <c r="D257" s="204" t="s">
        <v>537</v>
      </c>
      <c r="E257" s="204" t="s">
        <v>538</v>
      </c>
      <c r="F257" s="206" t="s">
        <v>207</v>
      </c>
      <c r="G257" s="232"/>
      <c r="H257" s="237">
        <v>0</v>
      </c>
      <c r="I257" s="234"/>
      <c r="J257" s="237">
        <v>1000</v>
      </c>
      <c r="K257" s="234"/>
      <c r="L257" s="237">
        <v>1000</v>
      </c>
      <c r="M257" s="234"/>
      <c r="N257" s="238">
        <v>2000</v>
      </c>
    </row>
    <row r="258" spans="1:14" ht="38.25" x14ac:dyDescent="0.25">
      <c r="A258" s="151"/>
      <c r="B258" s="190"/>
      <c r="C258" s="191" t="s">
        <v>539</v>
      </c>
      <c r="D258" s="191" t="s">
        <v>540</v>
      </c>
      <c r="E258" s="191" t="s">
        <v>541</v>
      </c>
      <c r="F258" s="195" t="s">
        <v>207</v>
      </c>
      <c r="G258" s="231"/>
      <c r="H258" s="235">
        <v>0</v>
      </c>
      <c r="I258" s="233"/>
      <c r="J258" s="235">
        <v>0</v>
      </c>
      <c r="K258" s="233"/>
      <c r="L258" s="235">
        <v>0</v>
      </c>
      <c r="M258" s="233"/>
      <c r="N258" s="236">
        <v>1000</v>
      </c>
    </row>
    <row r="259" spans="1:14" x14ac:dyDescent="0.25">
      <c r="A259" s="151" t="s">
        <v>80</v>
      </c>
      <c r="B259" s="150" t="s">
        <v>79</v>
      </c>
      <c r="C259" s="193"/>
      <c r="D259" s="193"/>
      <c r="E259" s="193"/>
      <c r="F259" s="247"/>
      <c r="G259" s="83">
        <v>28.9</v>
      </c>
      <c r="H259" s="85">
        <f>SUM(H260:H265)</f>
        <v>4995.7299999999996</v>
      </c>
      <c r="I259" s="85">
        <v>6877.41</v>
      </c>
      <c r="J259" s="85">
        <f>SUM(J260:J265)</f>
        <v>7421.15</v>
      </c>
      <c r="K259" s="85">
        <v>9841.16</v>
      </c>
      <c r="L259" s="85">
        <f>SUM(L260:L265)</f>
        <v>9846.57</v>
      </c>
      <c r="M259" s="85">
        <v>25402.73</v>
      </c>
      <c r="N259" s="87">
        <f>SUM(N260:N265)</f>
        <v>29672.15</v>
      </c>
    </row>
    <row r="260" spans="1:14" ht="25.5" x14ac:dyDescent="0.25">
      <c r="A260" s="151"/>
      <c r="B260" s="190"/>
      <c r="C260" s="204" t="s">
        <v>542</v>
      </c>
      <c r="D260" s="204" t="s">
        <v>543</v>
      </c>
      <c r="E260" s="204" t="s">
        <v>544</v>
      </c>
      <c r="F260" s="206" t="s">
        <v>191</v>
      </c>
      <c r="G260" s="232"/>
      <c r="H260" s="237">
        <v>22</v>
      </c>
      <c r="I260" s="234"/>
      <c r="J260" s="237">
        <v>122</v>
      </c>
      <c r="K260" s="234"/>
      <c r="L260" s="237">
        <v>222</v>
      </c>
      <c r="M260" s="234"/>
      <c r="N260" s="238">
        <v>322</v>
      </c>
    </row>
    <row r="261" spans="1:14" ht="25.5" x14ac:dyDescent="0.25">
      <c r="A261" s="151"/>
      <c r="B261" s="190"/>
      <c r="C261" s="211" t="s">
        <v>545</v>
      </c>
      <c r="D261" s="211" t="s">
        <v>543</v>
      </c>
      <c r="E261" s="211" t="s">
        <v>544</v>
      </c>
      <c r="F261" s="212" t="s">
        <v>191</v>
      </c>
      <c r="G261" s="239"/>
      <c r="H261" s="240">
        <v>0</v>
      </c>
      <c r="I261" s="241"/>
      <c r="J261" s="240">
        <v>333.33</v>
      </c>
      <c r="K261" s="241"/>
      <c r="L261" s="240">
        <v>666.66</v>
      </c>
      <c r="M261" s="241"/>
      <c r="N261" s="242">
        <v>1000</v>
      </c>
    </row>
    <row r="262" spans="1:14" ht="25.5" x14ac:dyDescent="0.25">
      <c r="A262" s="151"/>
      <c r="B262" s="190"/>
      <c r="C262" s="211" t="s">
        <v>546</v>
      </c>
      <c r="D262" s="211" t="s">
        <v>547</v>
      </c>
      <c r="E262" s="211" t="s">
        <v>261</v>
      </c>
      <c r="F262" s="212" t="s">
        <v>207</v>
      </c>
      <c r="G262" s="239"/>
      <c r="H262" s="240">
        <v>3950</v>
      </c>
      <c r="I262" s="241"/>
      <c r="J262" s="240">
        <v>3950</v>
      </c>
      <c r="K262" s="241"/>
      <c r="L262" s="240">
        <v>3950</v>
      </c>
      <c r="M262" s="241"/>
      <c r="N262" s="242">
        <v>16000</v>
      </c>
    </row>
    <row r="263" spans="1:14" ht="38.25" x14ac:dyDescent="0.25">
      <c r="A263" s="151"/>
      <c r="B263" s="190"/>
      <c r="C263" s="211" t="s">
        <v>548</v>
      </c>
      <c r="D263" s="211" t="s">
        <v>549</v>
      </c>
      <c r="E263" s="211" t="s">
        <v>550</v>
      </c>
      <c r="F263" s="212" t="s">
        <v>191</v>
      </c>
      <c r="G263" s="239"/>
      <c r="H263" s="240">
        <v>1023.73</v>
      </c>
      <c r="I263" s="241"/>
      <c r="J263" s="240">
        <v>3015.82</v>
      </c>
      <c r="K263" s="241"/>
      <c r="L263" s="240">
        <v>5007.91</v>
      </c>
      <c r="M263" s="241"/>
      <c r="N263" s="242">
        <v>7000</v>
      </c>
    </row>
    <row r="264" spans="1:14" ht="25.5" x14ac:dyDescent="0.25">
      <c r="A264" s="151"/>
      <c r="B264" s="190"/>
      <c r="C264" s="211" t="s">
        <v>551</v>
      </c>
      <c r="D264" s="211" t="s">
        <v>552</v>
      </c>
      <c r="E264" s="211" t="s">
        <v>553</v>
      </c>
      <c r="F264" s="212" t="s">
        <v>207</v>
      </c>
      <c r="G264" s="239"/>
      <c r="H264" s="240">
        <v>0</v>
      </c>
      <c r="I264" s="241"/>
      <c r="J264" s="240">
        <v>0</v>
      </c>
      <c r="K264" s="241"/>
      <c r="L264" s="240">
        <v>0</v>
      </c>
      <c r="M264" s="241"/>
      <c r="N264" s="242">
        <v>2065</v>
      </c>
    </row>
    <row r="265" spans="1:14" x14ac:dyDescent="0.25">
      <c r="A265" s="151"/>
      <c r="B265" s="190"/>
      <c r="C265" s="191" t="s">
        <v>554</v>
      </c>
      <c r="D265" s="191" t="s">
        <v>552</v>
      </c>
      <c r="E265" s="191" t="s">
        <v>553</v>
      </c>
      <c r="F265" s="195" t="s">
        <v>207</v>
      </c>
      <c r="G265" s="231"/>
      <c r="H265" s="235">
        <v>0</v>
      </c>
      <c r="I265" s="233"/>
      <c r="J265" s="235">
        <v>0</v>
      </c>
      <c r="K265" s="233"/>
      <c r="L265" s="235">
        <v>0</v>
      </c>
      <c r="M265" s="233"/>
      <c r="N265" s="236">
        <v>3285.15</v>
      </c>
    </row>
    <row r="266" spans="1:14" x14ac:dyDescent="0.25">
      <c r="A266" s="154" t="s">
        <v>62</v>
      </c>
      <c r="B266" s="156" t="s">
        <v>127</v>
      </c>
      <c r="C266" s="192"/>
      <c r="D266" s="192"/>
      <c r="E266" s="192"/>
      <c r="F266" s="245"/>
      <c r="G266" s="75">
        <f>SUM(G121:G259)</f>
        <v>207313.53</v>
      </c>
      <c r="H266" s="76">
        <f>SUM(H259,H256,H255,H249,H248,H247,H236,H155,H142,H121)</f>
        <v>232373.80999999994</v>
      </c>
      <c r="I266" s="76">
        <f>SUM(I259,I256,I255,I249,I248,I247,I236,I155,I142,I121)</f>
        <v>499543.03</v>
      </c>
      <c r="J266" s="76">
        <f>SUM(J259,J256,J255,J249,J248,J247,J236,J155,J142,J121)</f>
        <v>489326.02</v>
      </c>
      <c r="K266" s="76">
        <f>SUM(K259,K256,K255,K249,K248,K247,K236,K155,K142,K121)</f>
        <v>700680.19</v>
      </c>
      <c r="L266" s="76">
        <f>SUM(L259,L256,L255,L249,L248,L247,L236,L155,L142,L121)</f>
        <v>748128.66</v>
      </c>
      <c r="M266" s="76">
        <f>SUM(M121:M259)</f>
        <v>982109.73999999987</v>
      </c>
      <c r="N266" s="77">
        <f>SUM(N259,N256,N255,N249,N248,N247,N236,N155,N142,N121)</f>
        <v>1029585.6300000001</v>
      </c>
    </row>
    <row r="267" spans="1:14" x14ac:dyDescent="0.25">
      <c r="A267" s="151" t="s">
        <v>83</v>
      </c>
      <c r="B267" s="150" t="s">
        <v>82</v>
      </c>
      <c r="C267" s="152"/>
      <c r="D267" s="152"/>
      <c r="E267" s="152"/>
      <c r="F267" s="165"/>
      <c r="G267" s="71"/>
      <c r="H267" s="73"/>
      <c r="I267" s="85"/>
      <c r="J267" s="85"/>
      <c r="K267" s="85"/>
      <c r="L267" s="85"/>
      <c r="M267" s="85"/>
      <c r="N267" s="169"/>
    </row>
    <row r="268" spans="1:14" x14ac:dyDescent="0.25">
      <c r="A268" s="151" t="s">
        <v>85</v>
      </c>
      <c r="B268" s="150" t="s">
        <v>84</v>
      </c>
      <c r="C268" s="203"/>
      <c r="D268" s="203"/>
      <c r="E268" s="203"/>
      <c r="F268" s="260"/>
      <c r="G268" s="166">
        <v>14710.3</v>
      </c>
      <c r="H268" s="167">
        <f>SUM(H269:H271)</f>
        <v>19296.400000000001</v>
      </c>
      <c r="I268" s="167">
        <v>15301.33</v>
      </c>
      <c r="J268" s="167">
        <f>SUM(J269:J271)</f>
        <v>19296.400000000001</v>
      </c>
      <c r="K268" s="167">
        <v>15301.33</v>
      </c>
      <c r="L268" s="167">
        <f>SUM(L269:L271)</f>
        <v>24507.02</v>
      </c>
      <c r="M268" s="167">
        <v>35019.9</v>
      </c>
      <c r="N268" s="168">
        <f>SUM(N269:N271)</f>
        <v>24507.02</v>
      </c>
    </row>
    <row r="269" spans="1:14" ht="25.5" x14ac:dyDescent="0.25">
      <c r="A269" s="151"/>
      <c r="B269" s="190"/>
      <c r="C269" s="204" t="s">
        <v>555</v>
      </c>
      <c r="D269" s="204" t="s">
        <v>556</v>
      </c>
      <c r="E269" s="204" t="s">
        <v>261</v>
      </c>
      <c r="F269" s="206" t="s">
        <v>207</v>
      </c>
      <c r="G269" s="249"/>
      <c r="H269" s="254">
        <v>863.75</v>
      </c>
      <c r="I269" s="251"/>
      <c r="J269" s="254">
        <v>863.75</v>
      </c>
      <c r="K269" s="251"/>
      <c r="L269" s="254">
        <v>863.75</v>
      </c>
      <c r="M269" s="251"/>
      <c r="N269" s="255">
        <v>863.75</v>
      </c>
    </row>
    <row r="270" spans="1:14" ht="25.5" x14ac:dyDescent="0.25">
      <c r="A270" s="151"/>
      <c r="B270" s="190"/>
      <c r="C270" s="211" t="s">
        <v>557</v>
      </c>
      <c r="D270" s="211" t="s">
        <v>556</v>
      </c>
      <c r="E270" s="211" t="s">
        <v>558</v>
      </c>
      <c r="F270" s="212" t="s">
        <v>207</v>
      </c>
      <c r="G270" s="256"/>
      <c r="H270" s="257">
        <v>0</v>
      </c>
      <c r="I270" s="258"/>
      <c r="J270" s="257">
        <v>0</v>
      </c>
      <c r="K270" s="258"/>
      <c r="L270" s="257">
        <v>5210.62</v>
      </c>
      <c r="M270" s="258"/>
      <c r="N270" s="259">
        <v>5210.62</v>
      </c>
    </row>
    <row r="271" spans="1:14" ht="25.5" x14ac:dyDescent="0.25">
      <c r="A271" s="151"/>
      <c r="B271" s="190"/>
      <c r="C271" s="191" t="s">
        <v>559</v>
      </c>
      <c r="D271" s="191" t="s">
        <v>556</v>
      </c>
      <c r="E271" s="191" t="s">
        <v>560</v>
      </c>
      <c r="F271" s="195" t="s">
        <v>207</v>
      </c>
      <c r="G271" s="248"/>
      <c r="H271" s="252">
        <v>18432.650000000001</v>
      </c>
      <c r="I271" s="250"/>
      <c r="J271" s="252">
        <v>18432.650000000001</v>
      </c>
      <c r="K271" s="250"/>
      <c r="L271" s="252">
        <v>18432.650000000001</v>
      </c>
      <c r="M271" s="250"/>
      <c r="N271" s="253">
        <v>18432.650000000001</v>
      </c>
    </row>
    <row r="272" spans="1:14" x14ac:dyDescent="0.25">
      <c r="A272" s="151" t="s">
        <v>86</v>
      </c>
      <c r="B272" s="150" t="s">
        <v>0</v>
      </c>
      <c r="C272" s="193"/>
      <c r="D272" s="193"/>
      <c r="E272" s="193"/>
      <c r="F272" s="247"/>
      <c r="G272" s="83">
        <v>1057.3699999999999</v>
      </c>
      <c r="H272" s="85">
        <f>SUM(H273:H274)</f>
        <v>81742.880000000005</v>
      </c>
      <c r="I272" s="85">
        <v>1398.89</v>
      </c>
      <c r="J272" s="85">
        <f>SUM(J273:J274)</f>
        <v>81742.880000000005</v>
      </c>
      <c r="K272" s="85">
        <v>58262.03</v>
      </c>
      <c r="L272" s="85">
        <f>SUM(L273:L274)</f>
        <v>81742.880000000005</v>
      </c>
      <c r="M272" s="85">
        <v>67333.95</v>
      </c>
      <c r="N272" s="87">
        <f>SUM(N273:N274)</f>
        <v>247742.88</v>
      </c>
    </row>
    <row r="273" spans="1:14" ht="63.75" x14ac:dyDescent="0.25">
      <c r="A273" s="151"/>
      <c r="B273" s="190"/>
      <c r="C273" s="204" t="s">
        <v>561</v>
      </c>
      <c r="D273" s="204" t="s">
        <v>562</v>
      </c>
      <c r="E273" s="204" t="s">
        <v>563</v>
      </c>
      <c r="F273" s="206" t="s">
        <v>207</v>
      </c>
      <c r="G273" s="232"/>
      <c r="H273" s="237">
        <v>81742.880000000005</v>
      </c>
      <c r="I273" s="234"/>
      <c r="J273" s="237">
        <v>81742.880000000005</v>
      </c>
      <c r="K273" s="234"/>
      <c r="L273" s="237">
        <v>81742.880000000005</v>
      </c>
      <c r="M273" s="234"/>
      <c r="N273" s="238">
        <v>81742.880000000005</v>
      </c>
    </row>
    <row r="274" spans="1:14" ht="25.5" x14ac:dyDescent="0.25">
      <c r="A274" s="151"/>
      <c r="B274" s="190"/>
      <c r="C274" s="191" t="s">
        <v>564</v>
      </c>
      <c r="D274" s="191" t="s">
        <v>562</v>
      </c>
      <c r="E274" s="191" t="s">
        <v>563</v>
      </c>
      <c r="F274" s="195" t="s">
        <v>207</v>
      </c>
      <c r="G274" s="231"/>
      <c r="H274" s="235">
        <v>0</v>
      </c>
      <c r="I274" s="233"/>
      <c r="J274" s="235">
        <v>0</v>
      </c>
      <c r="K274" s="233"/>
      <c r="L274" s="235">
        <v>0</v>
      </c>
      <c r="M274" s="233"/>
      <c r="N274" s="236">
        <v>166000</v>
      </c>
    </row>
    <row r="275" spans="1:14" x14ac:dyDescent="0.25">
      <c r="A275" s="151" t="s">
        <v>87</v>
      </c>
      <c r="B275" s="150" t="s">
        <v>1</v>
      </c>
      <c r="C275" s="192"/>
      <c r="D275" s="192"/>
      <c r="E275" s="192"/>
      <c r="F275" s="245"/>
      <c r="G275" s="83"/>
      <c r="H275" s="85"/>
      <c r="I275" s="85"/>
      <c r="J275" s="85"/>
      <c r="K275" s="85"/>
      <c r="L275" s="85"/>
      <c r="M275" s="85"/>
      <c r="N275" s="87"/>
    </row>
    <row r="276" spans="1:14" x14ac:dyDescent="0.25">
      <c r="A276" s="151" t="s">
        <v>89</v>
      </c>
      <c r="B276" s="150" t="s">
        <v>88</v>
      </c>
      <c r="C276" s="203"/>
      <c r="D276" s="203"/>
      <c r="E276" s="203"/>
      <c r="F276" s="260"/>
      <c r="G276" s="170">
        <v>5229.88</v>
      </c>
      <c r="H276" s="171">
        <f>SUM(H277:H278)</f>
        <v>19732.16</v>
      </c>
      <c r="I276" s="171">
        <v>55862.81</v>
      </c>
      <c r="J276" s="171">
        <f>SUM(J277:J278)</f>
        <v>19732.16</v>
      </c>
      <c r="K276" s="171">
        <v>83029.16</v>
      </c>
      <c r="L276" s="171">
        <f>SUM(L277:L278)</f>
        <v>19732.16</v>
      </c>
      <c r="M276" s="171">
        <v>94480</v>
      </c>
      <c r="N276" s="172">
        <f>SUM(N277:N278)</f>
        <v>259732.16</v>
      </c>
    </row>
    <row r="277" spans="1:14" ht="38.25" x14ac:dyDescent="0.25">
      <c r="A277" s="151"/>
      <c r="B277" s="190"/>
      <c r="C277" s="204" t="s">
        <v>565</v>
      </c>
      <c r="D277" s="204" t="s">
        <v>566</v>
      </c>
      <c r="E277" s="204" t="s">
        <v>567</v>
      </c>
      <c r="F277" s="206" t="s">
        <v>207</v>
      </c>
      <c r="G277" s="262"/>
      <c r="H277" s="267">
        <v>2260.66</v>
      </c>
      <c r="I277" s="264"/>
      <c r="J277" s="267">
        <v>2260.66</v>
      </c>
      <c r="K277" s="264"/>
      <c r="L277" s="267">
        <v>2260.66</v>
      </c>
      <c r="M277" s="264"/>
      <c r="N277" s="268">
        <v>2260.66</v>
      </c>
    </row>
    <row r="278" spans="1:14" ht="25.5" x14ac:dyDescent="0.25">
      <c r="A278" s="151"/>
      <c r="B278" s="190"/>
      <c r="C278" s="191" t="s">
        <v>568</v>
      </c>
      <c r="D278" s="191" t="s">
        <v>566</v>
      </c>
      <c r="E278" s="191" t="s">
        <v>567</v>
      </c>
      <c r="F278" s="195" t="s">
        <v>207</v>
      </c>
      <c r="G278" s="261"/>
      <c r="H278" s="265">
        <v>17471.5</v>
      </c>
      <c r="I278" s="263"/>
      <c r="J278" s="265">
        <v>17471.5</v>
      </c>
      <c r="K278" s="263"/>
      <c r="L278" s="265">
        <v>17471.5</v>
      </c>
      <c r="M278" s="263"/>
      <c r="N278" s="266">
        <v>257471.5</v>
      </c>
    </row>
    <row r="279" spans="1:14" x14ac:dyDescent="0.25">
      <c r="A279" s="154" t="s">
        <v>81</v>
      </c>
      <c r="B279" s="156" t="s">
        <v>126</v>
      </c>
      <c r="C279" s="192"/>
      <c r="D279" s="192"/>
      <c r="E279" s="192"/>
      <c r="F279" s="245"/>
      <c r="G279" s="75">
        <f>SUM(G267:G276)</f>
        <v>20997.55</v>
      </c>
      <c r="H279" s="76">
        <f>SUM(H276,H275,H272,H268,H267)</f>
        <v>120771.44</v>
      </c>
      <c r="I279" s="76">
        <f>SUM(I267:I276)</f>
        <v>72563.03</v>
      </c>
      <c r="J279" s="76">
        <f>SUM(J276,J275,J272,J268,J267)</f>
        <v>120771.44</v>
      </c>
      <c r="K279" s="76">
        <f>SUM(K267:K276)</f>
        <v>156592.52000000002</v>
      </c>
      <c r="L279" s="76">
        <f>SUM(L276,L275,L272,L268,L267)</f>
        <v>125982.06000000001</v>
      </c>
      <c r="M279" s="76">
        <f>SUM(M267:M276)</f>
        <v>196833.85</v>
      </c>
      <c r="N279" s="77">
        <f>SUM(N276,N275,N272,N268,N267)</f>
        <v>531982.06000000006</v>
      </c>
    </row>
    <row r="280" spans="1:14" x14ac:dyDescent="0.25">
      <c r="A280" s="151" t="s">
        <v>92</v>
      </c>
      <c r="B280" s="150" t="s">
        <v>91</v>
      </c>
      <c r="C280" s="152"/>
      <c r="D280" s="152"/>
      <c r="E280" s="152"/>
      <c r="F280" s="165"/>
      <c r="G280" s="83"/>
      <c r="H280" s="85"/>
      <c r="I280" s="85"/>
      <c r="J280" s="85"/>
      <c r="K280" s="85"/>
      <c r="L280" s="85"/>
      <c r="M280" s="85"/>
      <c r="N280" s="87"/>
    </row>
    <row r="281" spans="1:14" x14ac:dyDescent="0.25">
      <c r="A281" s="151" t="s">
        <v>94</v>
      </c>
      <c r="B281" s="150" t="s">
        <v>93</v>
      </c>
      <c r="C281" s="152"/>
      <c r="D281" s="152"/>
      <c r="E281" s="152"/>
      <c r="F281" s="165"/>
      <c r="G281" s="83"/>
      <c r="H281" s="85"/>
      <c r="I281" s="85"/>
      <c r="J281" s="85"/>
      <c r="K281" s="85"/>
      <c r="L281" s="85"/>
      <c r="M281" s="85"/>
      <c r="N281" s="87"/>
    </row>
    <row r="282" spans="1:14" x14ac:dyDescent="0.25">
      <c r="A282" s="151" t="s">
        <v>96</v>
      </c>
      <c r="B282" s="150" t="s">
        <v>95</v>
      </c>
      <c r="C282" s="152"/>
      <c r="D282" s="152"/>
      <c r="E282" s="152"/>
      <c r="F282" s="165"/>
      <c r="G282" s="83"/>
      <c r="H282" s="85"/>
      <c r="I282" s="85"/>
      <c r="J282" s="85"/>
      <c r="K282" s="85"/>
      <c r="L282" s="85"/>
      <c r="M282" s="85"/>
      <c r="N282" s="87"/>
    </row>
    <row r="283" spans="1:14" x14ac:dyDescent="0.25">
      <c r="A283" s="151" t="s">
        <v>98</v>
      </c>
      <c r="B283" s="150" t="s">
        <v>97</v>
      </c>
      <c r="C283" s="152"/>
      <c r="D283" s="152"/>
      <c r="E283" s="152"/>
      <c r="F283" s="165"/>
      <c r="G283" s="83"/>
      <c r="H283" s="85"/>
      <c r="I283" s="85"/>
      <c r="J283" s="85"/>
      <c r="K283" s="85"/>
      <c r="L283" s="85"/>
      <c r="M283" s="85"/>
      <c r="N283" s="87"/>
    </row>
    <row r="284" spans="1:14" x14ac:dyDescent="0.25">
      <c r="A284" s="154" t="s">
        <v>90</v>
      </c>
      <c r="B284" s="156" t="s">
        <v>125</v>
      </c>
      <c r="C284" s="152"/>
      <c r="D284" s="152"/>
      <c r="E284" s="152"/>
      <c r="F284" s="165"/>
      <c r="G284" s="75">
        <f>SUM(G280:G283)</f>
        <v>0</v>
      </c>
      <c r="H284" s="173">
        <f>SUM(H283,H282,H281,H280)</f>
        <v>0</v>
      </c>
      <c r="I284" s="173">
        <f>SUM(I280:I283)</f>
        <v>0</v>
      </c>
      <c r="J284" s="173">
        <f>SUM(J283,J282,J281,J280)</f>
        <v>0</v>
      </c>
      <c r="K284" s="173">
        <f>SUM(K280:K283)</f>
        <v>0</v>
      </c>
      <c r="L284" s="173">
        <f>SUM(L283,L282,L281,L280)</f>
        <v>0</v>
      </c>
      <c r="M284" s="173">
        <f>SUM(M280:M283)</f>
        <v>0</v>
      </c>
      <c r="N284" s="174">
        <f>SUM(N283,N282,N281,N280)</f>
        <v>0</v>
      </c>
    </row>
    <row r="285" spans="1:14" x14ac:dyDescent="0.25">
      <c r="A285" s="151" t="s">
        <v>101</v>
      </c>
      <c r="B285" s="150" t="s">
        <v>100</v>
      </c>
      <c r="C285" s="152"/>
      <c r="D285" s="152"/>
      <c r="E285" s="152"/>
      <c r="F285" s="165"/>
      <c r="G285" s="83"/>
      <c r="H285" s="85"/>
      <c r="I285" s="85"/>
      <c r="J285" s="85"/>
      <c r="K285" s="85"/>
      <c r="L285" s="85"/>
      <c r="M285" s="85"/>
      <c r="N285" s="87"/>
    </row>
    <row r="286" spans="1:14" x14ac:dyDescent="0.25">
      <c r="A286" s="151" t="s">
        <v>103</v>
      </c>
      <c r="B286" s="150" t="s">
        <v>102</v>
      </c>
      <c r="C286" s="152"/>
      <c r="D286" s="152"/>
      <c r="E286" s="152"/>
      <c r="F286" s="165"/>
      <c r="G286" s="83"/>
      <c r="H286" s="85"/>
      <c r="I286" s="85"/>
      <c r="J286" s="85"/>
      <c r="K286" s="85"/>
      <c r="L286" s="85"/>
      <c r="M286" s="85"/>
      <c r="N286" s="87"/>
    </row>
    <row r="287" spans="1:14" x14ac:dyDescent="0.25">
      <c r="A287" s="151" t="s">
        <v>105</v>
      </c>
      <c r="B287" s="150" t="s">
        <v>104</v>
      </c>
      <c r="C287" s="203"/>
      <c r="D287" s="203"/>
      <c r="E287" s="203"/>
      <c r="F287" s="260"/>
      <c r="G287" s="83">
        <v>25152.27</v>
      </c>
      <c r="H287" s="85">
        <f>SUM(H288:H289)</f>
        <v>0</v>
      </c>
      <c r="I287" s="85">
        <v>58207.6</v>
      </c>
      <c r="J287" s="85">
        <f>SUM(J288:J289)</f>
        <v>36153</v>
      </c>
      <c r="K287" s="85">
        <v>58207.6</v>
      </c>
      <c r="L287" s="85">
        <f>SUM(L288:L289)</f>
        <v>36153</v>
      </c>
      <c r="M287" s="85">
        <v>65816</v>
      </c>
      <c r="N287" s="87">
        <f>SUM(N288:N289)</f>
        <v>72306</v>
      </c>
    </row>
    <row r="288" spans="1:14" ht="51" x14ac:dyDescent="0.25">
      <c r="A288" s="151"/>
      <c r="B288" s="190"/>
      <c r="C288" s="204" t="s">
        <v>569</v>
      </c>
      <c r="D288" s="204" t="s">
        <v>570</v>
      </c>
      <c r="E288" s="204" t="s">
        <v>571</v>
      </c>
      <c r="F288" s="206" t="s">
        <v>528</v>
      </c>
      <c r="G288" s="232"/>
      <c r="H288" s="237">
        <v>0</v>
      </c>
      <c r="I288" s="234"/>
      <c r="J288" s="237">
        <v>5838.5</v>
      </c>
      <c r="K288" s="234"/>
      <c r="L288" s="237">
        <v>5838.5</v>
      </c>
      <c r="M288" s="234"/>
      <c r="N288" s="238">
        <v>11677</v>
      </c>
    </row>
    <row r="289" spans="1:14" ht="38.25" x14ac:dyDescent="0.25">
      <c r="A289" s="151"/>
      <c r="B289" s="190"/>
      <c r="C289" s="191" t="s">
        <v>572</v>
      </c>
      <c r="D289" s="191" t="s">
        <v>570</v>
      </c>
      <c r="E289" s="191" t="s">
        <v>573</v>
      </c>
      <c r="F289" s="195" t="s">
        <v>528</v>
      </c>
      <c r="G289" s="231"/>
      <c r="H289" s="235">
        <v>0</v>
      </c>
      <c r="I289" s="233"/>
      <c r="J289" s="235">
        <v>30314.5</v>
      </c>
      <c r="K289" s="233"/>
      <c r="L289" s="235">
        <v>30314.5</v>
      </c>
      <c r="M289" s="233"/>
      <c r="N289" s="236">
        <v>60629</v>
      </c>
    </row>
    <row r="290" spans="1:14" x14ac:dyDescent="0.25">
      <c r="A290" s="151" t="s">
        <v>107</v>
      </c>
      <c r="B290" s="150" t="s">
        <v>106</v>
      </c>
      <c r="C290" s="192"/>
      <c r="D290" s="192"/>
      <c r="E290" s="192"/>
      <c r="F290" s="245"/>
      <c r="G290" s="83"/>
      <c r="H290" s="85"/>
      <c r="I290" s="85"/>
      <c r="J290" s="85"/>
      <c r="K290" s="85"/>
      <c r="L290" s="85"/>
      <c r="M290" s="85"/>
      <c r="N290" s="87"/>
    </row>
    <row r="291" spans="1:14" x14ac:dyDescent="0.25">
      <c r="A291" s="151" t="s">
        <v>109</v>
      </c>
      <c r="B291" s="150" t="s">
        <v>108</v>
      </c>
      <c r="C291" s="152"/>
      <c r="D291" s="152"/>
      <c r="E291" s="152"/>
      <c r="F291" s="165"/>
      <c r="G291" s="83"/>
      <c r="H291" s="85"/>
      <c r="I291" s="85"/>
      <c r="J291" s="85"/>
      <c r="K291" s="85"/>
      <c r="L291" s="85"/>
      <c r="M291" s="85"/>
      <c r="N291" s="87"/>
    </row>
    <row r="292" spans="1:14" x14ac:dyDescent="0.25">
      <c r="A292" s="154" t="s">
        <v>99</v>
      </c>
      <c r="B292" s="156" t="s">
        <v>124</v>
      </c>
      <c r="C292" s="152"/>
      <c r="D292" s="152"/>
      <c r="E292" s="152"/>
      <c r="F292" s="165"/>
      <c r="G292" s="175">
        <f>SUM(G285:G291)</f>
        <v>25152.27</v>
      </c>
      <c r="H292" s="173">
        <f>SUM(H291,H290,H287,H286,H285)</f>
        <v>0</v>
      </c>
      <c r="I292" s="173">
        <f>SUM(I285:I291)</f>
        <v>58207.6</v>
      </c>
      <c r="J292" s="173">
        <f>SUM(J291,J290,J287,J286,J285)</f>
        <v>36153</v>
      </c>
      <c r="K292" s="173">
        <f>SUM(K291,K290,K287,K286,K285)</f>
        <v>58207.6</v>
      </c>
      <c r="L292" s="173">
        <f>SUM(L291,L290,L287,L286,L285)</f>
        <v>36153</v>
      </c>
      <c r="M292" s="173">
        <f>SUM(M291,M290,M287,M286,M285)</f>
        <v>65816</v>
      </c>
      <c r="N292" s="174">
        <f>SUM(N291,N290,N287,N286,N285)</f>
        <v>72306</v>
      </c>
    </row>
    <row r="293" spans="1:14" x14ac:dyDescent="0.25">
      <c r="A293" s="151" t="s">
        <v>168</v>
      </c>
      <c r="B293" s="176" t="s">
        <v>175</v>
      </c>
      <c r="C293" s="177"/>
      <c r="D293" s="177"/>
      <c r="E293" s="177"/>
      <c r="F293" s="178"/>
      <c r="G293" s="83"/>
      <c r="H293" s="85"/>
      <c r="I293" s="85"/>
      <c r="J293" s="85"/>
      <c r="K293" s="85"/>
      <c r="L293" s="85"/>
      <c r="M293" s="85"/>
      <c r="N293" s="87"/>
    </row>
    <row r="294" spans="1:14" ht="30" x14ac:dyDescent="0.25">
      <c r="A294" s="154" t="s">
        <v>176</v>
      </c>
      <c r="B294" s="179" t="s">
        <v>128</v>
      </c>
      <c r="C294" s="177"/>
      <c r="D294" s="177"/>
      <c r="E294" s="177"/>
      <c r="F294" s="178"/>
      <c r="G294" s="180">
        <f t="shared" ref="G294:N294" si="8">G293</f>
        <v>0</v>
      </c>
      <c r="H294" s="181">
        <f t="shared" si="8"/>
        <v>0</v>
      </c>
      <c r="I294" s="181">
        <f t="shared" si="8"/>
        <v>0</v>
      </c>
      <c r="J294" s="181">
        <f t="shared" si="8"/>
        <v>0</v>
      </c>
      <c r="K294" s="181">
        <f t="shared" si="8"/>
        <v>0</v>
      </c>
      <c r="L294" s="181">
        <f t="shared" si="8"/>
        <v>0</v>
      </c>
      <c r="M294" s="181">
        <f t="shared" si="8"/>
        <v>0</v>
      </c>
      <c r="N294" s="182">
        <f t="shared" si="8"/>
        <v>0</v>
      </c>
    </row>
    <row r="295" spans="1:14" x14ac:dyDescent="0.25">
      <c r="A295" s="151" t="s">
        <v>112</v>
      </c>
      <c r="B295" s="150" t="s">
        <v>111</v>
      </c>
      <c r="C295" s="203"/>
      <c r="D295" s="203"/>
      <c r="E295" s="203"/>
      <c r="F295" s="260"/>
      <c r="G295" s="83">
        <v>10527.64</v>
      </c>
      <c r="H295" s="85">
        <f>SUM(H296:H301)</f>
        <v>21629.920000000002</v>
      </c>
      <c r="I295" s="85">
        <v>26455.55</v>
      </c>
      <c r="J295" s="85">
        <f>SUM(J296:J301)</f>
        <v>57183.000000000007</v>
      </c>
      <c r="K295" s="85">
        <v>46579.62</v>
      </c>
      <c r="L295" s="85">
        <f>SUM(L296:L301)</f>
        <v>92736.08</v>
      </c>
      <c r="M295" s="85">
        <v>71515.649999999994</v>
      </c>
      <c r="N295" s="87">
        <f>SUM(N296:N301)</f>
        <v>139017</v>
      </c>
    </row>
    <row r="296" spans="1:14" ht="38.25" x14ac:dyDescent="0.25">
      <c r="A296" s="151"/>
      <c r="B296" s="190"/>
      <c r="C296" s="204" t="s">
        <v>574</v>
      </c>
      <c r="D296" s="204" t="s">
        <v>575</v>
      </c>
      <c r="E296" s="204" t="s">
        <v>576</v>
      </c>
      <c r="F296" s="206" t="s">
        <v>298</v>
      </c>
      <c r="G296" s="232"/>
      <c r="H296" s="237">
        <v>4948.2</v>
      </c>
      <c r="I296" s="234"/>
      <c r="J296" s="237">
        <v>16963.740000000002</v>
      </c>
      <c r="K296" s="234"/>
      <c r="L296" s="237">
        <v>28979.279999999999</v>
      </c>
      <c r="M296" s="234"/>
      <c r="N296" s="238">
        <v>45000</v>
      </c>
    </row>
    <row r="297" spans="1:14" ht="38.25" x14ac:dyDescent="0.25">
      <c r="A297" s="151"/>
      <c r="B297" s="190"/>
      <c r="C297" s="211" t="s">
        <v>577</v>
      </c>
      <c r="D297" s="211" t="s">
        <v>578</v>
      </c>
      <c r="E297" s="211" t="s">
        <v>579</v>
      </c>
      <c r="F297" s="212" t="s">
        <v>191</v>
      </c>
      <c r="G297" s="239"/>
      <c r="H297" s="240">
        <v>5262.66</v>
      </c>
      <c r="I297" s="241"/>
      <c r="J297" s="240">
        <v>6841.77</v>
      </c>
      <c r="K297" s="241"/>
      <c r="L297" s="240">
        <v>8420.8799999999992</v>
      </c>
      <c r="M297" s="241"/>
      <c r="N297" s="242">
        <v>10000</v>
      </c>
    </row>
    <row r="298" spans="1:14" ht="38.25" x14ac:dyDescent="0.25">
      <c r="A298" s="151"/>
      <c r="B298" s="190"/>
      <c r="C298" s="211" t="s">
        <v>580</v>
      </c>
      <c r="D298" s="211" t="s">
        <v>581</v>
      </c>
      <c r="E298" s="211" t="s">
        <v>582</v>
      </c>
      <c r="F298" s="212" t="s">
        <v>298</v>
      </c>
      <c r="G298" s="239"/>
      <c r="H298" s="240">
        <v>7526.63</v>
      </c>
      <c r="I298" s="241"/>
      <c r="J298" s="240">
        <v>26268.639999999999</v>
      </c>
      <c r="K298" s="241"/>
      <c r="L298" s="240">
        <v>45010.65</v>
      </c>
      <c r="M298" s="241"/>
      <c r="N298" s="242">
        <v>70000</v>
      </c>
    </row>
    <row r="299" spans="1:14" ht="38.25" x14ac:dyDescent="0.25">
      <c r="A299" s="151"/>
      <c r="B299" s="190"/>
      <c r="C299" s="211" t="s">
        <v>583</v>
      </c>
      <c r="D299" s="211" t="s">
        <v>584</v>
      </c>
      <c r="E299" s="211" t="s">
        <v>585</v>
      </c>
      <c r="F299" s="212" t="s">
        <v>298</v>
      </c>
      <c r="G299" s="239"/>
      <c r="H299" s="240">
        <v>1246.9100000000001</v>
      </c>
      <c r="I299" s="241"/>
      <c r="J299" s="240">
        <v>2672.84</v>
      </c>
      <c r="K299" s="241"/>
      <c r="L299" s="240">
        <v>4098.7700000000004</v>
      </c>
      <c r="M299" s="241"/>
      <c r="N299" s="242">
        <v>6000</v>
      </c>
    </row>
    <row r="300" spans="1:14" ht="25.5" x14ac:dyDescent="0.25">
      <c r="A300" s="151"/>
      <c r="B300" s="190"/>
      <c r="C300" s="211" t="s">
        <v>586</v>
      </c>
      <c r="D300" s="211" t="s">
        <v>587</v>
      </c>
      <c r="E300" s="211" t="s">
        <v>588</v>
      </c>
      <c r="F300" s="212" t="s">
        <v>191</v>
      </c>
      <c r="G300" s="239"/>
      <c r="H300" s="240">
        <v>1645.52</v>
      </c>
      <c r="I300" s="241"/>
      <c r="J300" s="240">
        <v>3436.01</v>
      </c>
      <c r="K300" s="241"/>
      <c r="L300" s="240">
        <v>5226.5</v>
      </c>
      <c r="M300" s="241"/>
      <c r="N300" s="242">
        <v>7017</v>
      </c>
    </row>
    <row r="301" spans="1:14" ht="25.5" x14ac:dyDescent="0.25">
      <c r="A301" s="151"/>
      <c r="B301" s="190"/>
      <c r="C301" s="191" t="s">
        <v>589</v>
      </c>
      <c r="D301" s="191" t="s">
        <v>590</v>
      </c>
      <c r="E301" s="191" t="s">
        <v>591</v>
      </c>
      <c r="F301" s="195" t="s">
        <v>196</v>
      </c>
      <c r="G301" s="231"/>
      <c r="H301" s="235">
        <v>1000</v>
      </c>
      <c r="I301" s="233"/>
      <c r="J301" s="235">
        <v>1000</v>
      </c>
      <c r="K301" s="233"/>
      <c r="L301" s="235">
        <v>1000</v>
      </c>
      <c r="M301" s="233"/>
      <c r="N301" s="236">
        <v>1000</v>
      </c>
    </row>
    <row r="302" spans="1:14" x14ac:dyDescent="0.25">
      <c r="A302" s="151" t="s">
        <v>114</v>
      </c>
      <c r="B302" s="150" t="s">
        <v>113</v>
      </c>
      <c r="C302" s="193"/>
      <c r="D302" s="193"/>
      <c r="E302" s="193"/>
      <c r="F302" s="247"/>
      <c r="G302" s="83">
        <v>17149.599999999999</v>
      </c>
      <c r="H302" s="85">
        <f>SUM(H303:H305)</f>
        <v>26612.33</v>
      </c>
      <c r="I302" s="85">
        <v>44105.9</v>
      </c>
      <c r="J302" s="85">
        <f>SUM(J303:J305)</f>
        <v>60523.09</v>
      </c>
      <c r="K302" s="85">
        <v>65893.850000000006</v>
      </c>
      <c r="L302" s="85">
        <f>SUM(L303:L305)</f>
        <v>94433.849999999991</v>
      </c>
      <c r="M302" s="85">
        <v>88987.94</v>
      </c>
      <c r="N302" s="87">
        <f>SUM(N303:N305)</f>
        <v>133344.60999999999</v>
      </c>
    </row>
    <row r="303" spans="1:14" ht="25.5" x14ac:dyDescent="0.25">
      <c r="A303" s="151"/>
      <c r="B303" s="190"/>
      <c r="C303" s="204" t="s">
        <v>592</v>
      </c>
      <c r="D303" s="204" t="s">
        <v>593</v>
      </c>
      <c r="E303" s="204" t="s">
        <v>594</v>
      </c>
      <c r="F303" s="206" t="s">
        <v>207</v>
      </c>
      <c r="G303" s="232"/>
      <c r="H303" s="237">
        <v>300</v>
      </c>
      <c r="I303" s="234"/>
      <c r="J303" s="237">
        <v>300</v>
      </c>
      <c r="K303" s="234"/>
      <c r="L303" s="237">
        <v>300</v>
      </c>
      <c r="M303" s="234"/>
      <c r="N303" s="238">
        <v>5300</v>
      </c>
    </row>
    <row r="304" spans="1:14" ht="38.25" x14ac:dyDescent="0.25">
      <c r="A304" s="151"/>
      <c r="B304" s="190"/>
      <c r="C304" s="211" t="s">
        <v>595</v>
      </c>
      <c r="D304" s="211" t="s">
        <v>596</v>
      </c>
      <c r="E304" s="211" t="s">
        <v>597</v>
      </c>
      <c r="F304" s="212" t="s">
        <v>191</v>
      </c>
      <c r="G304" s="239"/>
      <c r="H304" s="240">
        <v>26312.33</v>
      </c>
      <c r="I304" s="241"/>
      <c r="J304" s="240">
        <v>53556.42</v>
      </c>
      <c r="K304" s="241"/>
      <c r="L304" s="240">
        <v>80800.509999999995</v>
      </c>
      <c r="M304" s="241"/>
      <c r="N304" s="242">
        <v>108044.61</v>
      </c>
    </row>
    <row r="305" spans="1:14" ht="25.5" x14ac:dyDescent="0.25">
      <c r="A305" s="151"/>
      <c r="B305" s="190"/>
      <c r="C305" s="191" t="s">
        <v>598</v>
      </c>
      <c r="D305" s="191" t="s">
        <v>599</v>
      </c>
      <c r="E305" s="191" t="s">
        <v>600</v>
      </c>
      <c r="F305" s="195" t="s">
        <v>191</v>
      </c>
      <c r="G305" s="231"/>
      <c r="H305" s="235">
        <v>0</v>
      </c>
      <c r="I305" s="233"/>
      <c r="J305" s="235">
        <v>6666.67</v>
      </c>
      <c r="K305" s="233"/>
      <c r="L305" s="235">
        <v>13333.34</v>
      </c>
      <c r="M305" s="233"/>
      <c r="N305" s="236">
        <v>20000</v>
      </c>
    </row>
    <row r="306" spans="1:14" x14ac:dyDescent="0.25">
      <c r="A306" s="154" t="s">
        <v>110</v>
      </c>
      <c r="B306" s="156" t="s">
        <v>123</v>
      </c>
      <c r="C306" s="192"/>
      <c r="D306" s="192"/>
      <c r="E306" s="192"/>
      <c r="F306" s="245"/>
      <c r="G306" s="183">
        <f t="shared" ref="G306:N306" si="9">+G295+G302</f>
        <v>27677.239999999998</v>
      </c>
      <c r="H306" s="184">
        <f t="shared" si="9"/>
        <v>48242.25</v>
      </c>
      <c r="I306" s="184">
        <f t="shared" si="9"/>
        <v>70561.45</v>
      </c>
      <c r="J306" s="184">
        <f t="shared" si="9"/>
        <v>117706.09</v>
      </c>
      <c r="K306" s="184">
        <f t="shared" si="9"/>
        <v>112473.47</v>
      </c>
      <c r="L306" s="184">
        <f t="shared" si="9"/>
        <v>187169.93</v>
      </c>
      <c r="M306" s="184">
        <f t="shared" si="9"/>
        <v>160503.59</v>
      </c>
      <c r="N306" s="185">
        <f t="shared" si="9"/>
        <v>272361.61</v>
      </c>
    </row>
    <row r="307" spans="1:14" ht="17.25" x14ac:dyDescent="0.25">
      <c r="A307" s="186" t="s">
        <v>137</v>
      </c>
      <c r="B307" s="51" t="s">
        <v>144</v>
      </c>
      <c r="C307" s="143"/>
      <c r="D307" s="143"/>
      <c r="E307" s="143"/>
      <c r="F307" s="144"/>
      <c r="G307" s="187"/>
      <c r="H307" s="188">
        <v>0</v>
      </c>
      <c r="I307" s="188"/>
      <c r="J307" s="188">
        <v>0</v>
      </c>
      <c r="K307" s="188"/>
      <c r="L307" s="188">
        <v>0</v>
      </c>
      <c r="M307" s="188"/>
      <c r="N307" s="189">
        <v>0</v>
      </c>
    </row>
    <row r="308" spans="1:14" x14ac:dyDescent="0.25">
      <c r="A308" s="4" t="s">
        <v>132</v>
      </c>
      <c r="B308" s="3"/>
      <c r="C308" s="145"/>
      <c r="D308" s="145"/>
      <c r="E308" s="145"/>
      <c r="F308" s="145"/>
      <c r="G308" s="135">
        <f t="shared" ref="G308:N308" si="10">+G307+G306+G294+G292+G284+G279+G266</f>
        <v>281140.58999999997</v>
      </c>
      <c r="H308" s="136">
        <f t="shared" si="10"/>
        <v>401387.49999999994</v>
      </c>
      <c r="I308" s="136">
        <f t="shared" si="10"/>
        <v>700875.11</v>
      </c>
      <c r="J308" s="136">
        <f t="shared" si="10"/>
        <v>763956.55</v>
      </c>
      <c r="K308" s="136">
        <f t="shared" si="10"/>
        <v>1027953.78</v>
      </c>
      <c r="L308" s="136">
        <f t="shared" si="10"/>
        <v>1097433.6499999999</v>
      </c>
      <c r="M308" s="136">
        <f t="shared" si="10"/>
        <v>1405263.18</v>
      </c>
      <c r="N308" s="137">
        <f t="shared" si="10"/>
        <v>1906235.3000000003</v>
      </c>
    </row>
    <row r="309" spans="1:14" x14ac:dyDescent="0.25">
      <c r="A309" s="4" t="s">
        <v>174</v>
      </c>
      <c r="B309" s="3"/>
      <c r="C309" s="142"/>
      <c r="D309" s="142"/>
      <c r="E309" s="142"/>
      <c r="F309" s="142"/>
      <c r="G309" s="16"/>
      <c r="H309" s="100">
        <v>0</v>
      </c>
      <c r="I309" s="17"/>
      <c r="J309" s="100">
        <v>0</v>
      </c>
      <c r="K309" s="17"/>
      <c r="L309" s="100">
        <v>0</v>
      </c>
      <c r="M309" s="17"/>
      <c r="N309" s="102">
        <v>0</v>
      </c>
    </row>
    <row r="310" spans="1:14" x14ac:dyDescent="0.25">
      <c r="A310" s="31"/>
      <c r="B310" s="56"/>
      <c r="C310" s="56"/>
      <c r="D310" s="56"/>
      <c r="E310" s="56"/>
      <c r="F310" s="56"/>
      <c r="G310" s="57"/>
      <c r="H310" s="57"/>
      <c r="I310" s="57"/>
      <c r="J310" s="57"/>
      <c r="K310" s="57"/>
      <c r="L310" s="57"/>
      <c r="M310" s="57"/>
      <c r="N310" s="58"/>
    </row>
    <row r="311" spans="1:14" x14ac:dyDescent="0.25">
      <c r="A311" s="59"/>
      <c r="B311" s="60" t="s">
        <v>129</v>
      </c>
      <c r="C311" s="146"/>
      <c r="D311" s="146"/>
      <c r="E311" s="146"/>
      <c r="F311" s="146"/>
      <c r="G311" s="136">
        <f t="shared" ref="G311:N311" si="11">+G115-G308</f>
        <v>960245.43</v>
      </c>
      <c r="H311" s="136">
        <f t="shared" si="11"/>
        <v>645247.07000000007</v>
      </c>
      <c r="I311" s="136">
        <f t="shared" si="11"/>
        <v>931474.28000000014</v>
      </c>
      <c r="J311" s="136">
        <f t="shared" si="11"/>
        <v>607580.07999999984</v>
      </c>
      <c r="K311" s="136">
        <f t="shared" si="11"/>
        <v>871846.67999999993</v>
      </c>
      <c r="L311" s="136">
        <f t="shared" si="11"/>
        <v>430059.88000000012</v>
      </c>
      <c r="M311" s="136">
        <f t="shared" si="11"/>
        <v>823869.84000000008</v>
      </c>
      <c r="N311" s="137">
        <f t="shared" si="11"/>
        <v>62966.229999999516</v>
      </c>
    </row>
    <row r="312" spans="1:14" s="37" customFormat="1" x14ac:dyDescent="0.2">
      <c r="A312" s="59"/>
      <c r="B312" s="60" t="s">
        <v>163</v>
      </c>
      <c r="C312" s="147"/>
      <c r="D312" s="147"/>
      <c r="E312" s="147"/>
      <c r="F312" s="147"/>
      <c r="G312" s="18"/>
      <c r="H312" s="140">
        <f>+H116-H309</f>
        <v>764761.75</v>
      </c>
      <c r="I312" s="19"/>
      <c r="J312" s="140">
        <f>+J116-J309</f>
        <v>764761.75</v>
      </c>
      <c r="K312" s="19"/>
      <c r="L312" s="140">
        <f>+L116-L309</f>
        <v>764761.75</v>
      </c>
      <c r="M312" s="19"/>
      <c r="N312" s="138">
        <f>+N116-N309</f>
        <v>764761.75</v>
      </c>
    </row>
    <row r="313" spans="1:14" s="37" customFormat="1" x14ac:dyDescent="0.25">
      <c r="A313" s="61"/>
      <c r="B313" s="60" t="s">
        <v>134</v>
      </c>
      <c r="C313" s="146"/>
      <c r="D313" s="146"/>
      <c r="E313" s="146"/>
      <c r="F313" s="146"/>
      <c r="G313" s="136">
        <v>0</v>
      </c>
      <c r="H313" s="136">
        <f>IF(H311&lt;0,-H311,0)</f>
        <v>0</v>
      </c>
      <c r="I313" s="136">
        <v>0</v>
      </c>
      <c r="J313" s="136">
        <f>IF(J311&lt;0,-J311,0)</f>
        <v>0</v>
      </c>
      <c r="K313" s="136">
        <v>0</v>
      </c>
      <c r="L313" s="136">
        <f>IF(L311&lt;0,-L311,0)</f>
        <v>0</v>
      </c>
      <c r="M313" s="136">
        <v>0</v>
      </c>
      <c r="N313" s="139">
        <f>IF(N311&lt;0,-N311,0)</f>
        <v>0</v>
      </c>
    </row>
    <row r="314" spans="1:14" s="20" customFormat="1" ht="21" customHeight="1" x14ac:dyDescent="0.2">
      <c r="A314" s="2" t="s">
        <v>149</v>
      </c>
      <c r="B314" s="2"/>
      <c r="C314" s="2"/>
      <c r="D314" s="2"/>
      <c r="E314" s="2"/>
      <c r="F314" s="2"/>
      <c r="G314" s="2"/>
      <c r="H314" s="2"/>
      <c r="I314" s="2"/>
      <c r="J314" s="2"/>
      <c r="K314" s="2"/>
      <c r="L314" s="2"/>
      <c r="M314" s="2"/>
      <c r="N314" s="2"/>
    </row>
    <row r="315" spans="1:14" s="20" customFormat="1" ht="21" customHeight="1" x14ac:dyDescent="0.2">
      <c r="A315" s="1" t="s">
        <v>151</v>
      </c>
      <c r="B315" s="1"/>
      <c r="C315" s="1"/>
      <c r="D315" s="1"/>
      <c r="E315" s="1"/>
      <c r="F315" s="1"/>
      <c r="G315" s="1"/>
      <c r="H315" s="1"/>
      <c r="I315" s="1"/>
      <c r="J315" s="1"/>
      <c r="K315" s="1"/>
      <c r="L315" s="1"/>
      <c r="M315" s="1"/>
      <c r="N315" s="1"/>
    </row>
    <row r="316" spans="1:14" s="20" customFormat="1" ht="21" customHeight="1" x14ac:dyDescent="0.2">
      <c r="A316" s="14" t="s">
        <v>167</v>
      </c>
      <c r="B316" s="14"/>
      <c r="C316" s="14"/>
      <c r="D316" s="14"/>
      <c r="E316" s="14"/>
      <c r="F316" s="14"/>
      <c r="G316" s="14"/>
      <c r="H316" s="14"/>
      <c r="I316" s="14"/>
      <c r="J316" s="14"/>
      <c r="K316" s="14"/>
      <c r="L316" s="14"/>
      <c r="M316" s="14"/>
      <c r="N316" s="14"/>
    </row>
  </sheetData>
  <sheetProtection password="D3C7" sheet="1" objects="1" scenarios="1"/>
  <mergeCells count="39">
    <mergeCell ref="A7:N7"/>
    <mergeCell ref="B1:N2"/>
    <mergeCell ref="A3:N3"/>
    <mergeCell ref="A4:N4"/>
    <mergeCell ref="A5:N5"/>
    <mergeCell ref="A6:N6"/>
    <mergeCell ref="A115:B115"/>
    <mergeCell ref="A8:N8"/>
    <mergeCell ref="A9:N9"/>
    <mergeCell ref="A11:A13"/>
    <mergeCell ref="B11:B13"/>
    <mergeCell ref="C11:C13"/>
    <mergeCell ref="D11:D13"/>
    <mergeCell ref="E11:E13"/>
    <mergeCell ref="F11:F13"/>
    <mergeCell ref="G11:N11"/>
    <mergeCell ref="G12:H12"/>
    <mergeCell ref="I12:J12"/>
    <mergeCell ref="K12:L12"/>
    <mergeCell ref="M12:N12"/>
    <mergeCell ref="A113:B113"/>
    <mergeCell ref="A114:B114"/>
    <mergeCell ref="E118:E120"/>
    <mergeCell ref="A116:B116"/>
    <mergeCell ref="A118:A120"/>
    <mergeCell ref="B118:B120"/>
    <mergeCell ref="C118:C120"/>
    <mergeCell ref="D118:D120"/>
    <mergeCell ref="F118:F120"/>
    <mergeCell ref="G118:N118"/>
    <mergeCell ref="G119:H119"/>
    <mergeCell ref="I119:J119"/>
    <mergeCell ref="K119:L119"/>
    <mergeCell ref="M119:N119"/>
    <mergeCell ref="A308:B308"/>
    <mergeCell ref="A309:B309"/>
    <mergeCell ref="A314:N314"/>
    <mergeCell ref="A315:N315"/>
    <mergeCell ref="A316:N316"/>
  </mergeCells>
  <pageMargins left="0.31496062992126" right="0.118110236220472" top="0.15748031496063" bottom="0" header="0" footer="0"/>
  <pageSetup paperSize="9" scale="10" fitToHeight="2"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Modello Piano flussi cassa</vt:lpstr>
      <vt:lpstr>ModelloPianoFlussiCassa_PEG</vt:lpstr>
      <vt:lpstr>'Modello Piano flussi cassa'!Area_stampa</vt:lpstr>
      <vt:lpstr>ModelloPianoFlussiCassa_PEG!Area_stampa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Comune di Torino</dc:creator>
  <cp:keywords/>
  <dc:description/>
  <cp:lastModifiedBy>Ufficio Ragioneria</cp:lastModifiedBy>
  <cp:lastPrinted>2025-01-31T15:01:04Z</cp:lastPrinted>
  <dcterms:created xsi:type="dcterms:W3CDTF">2015-02-26T11:29:02Z</dcterms:created>
  <dcterms:modified xsi:type="dcterms:W3CDTF">2025-04-24T07:24:12Z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