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RAGIONERIA 2026\FLUSSI DI CASSA\"/>
    </mc:Choice>
  </mc:AlternateContent>
  <xr:revisionPtr revIDLastSave="0" documentId="8_{F589B2B8-C858-462E-A9FA-9B09DDB4ABAD}" xr6:coauthVersionLast="47" xr6:coauthVersionMax="47" xr10:uidLastSave="{00000000-0000-0000-0000-000000000000}"/>
  <bookViews>
    <workbookView xWindow="-15" yWindow="1440" windowWidth="26805" windowHeight="1423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ModelloPianoFlussiCassa_PEG!$A$1:$N$364</definedName>
  </definedNames>
  <calcPr calcId="191029"/>
</workbook>
</file>

<file path=xl/calcChain.xml><?xml version="1.0" encoding="utf-8"?>
<calcChain xmlns="http://schemas.openxmlformats.org/spreadsheetml/2006/main">
  <c r="M354" i="6" l="1"/>
  <c r="M356" i="6" s="1"/>
  <c r="K354" i="6"/>
  <c r="K356" i="6" s="1"/>
  <c r="I354" i="6"/>
  <c r="I356" i="6" s="1"/>
  <c r="G354" i="6"/>
  <c r="G356" i="6" s="1"/>
  <c r="N349" i="6"/>
  <c r="L349" i="6"/>
  <c r="J349" i="6"/>
  <c r="H349" i="6"/>
  <c r="N341" i="6"/>
  <c r="N354" i="6" s="1"/>
  <c r="L341" i="6"/>
  <c r="L354" i="6" s="1"/>
  <c r="J341" i="6"/>
  <c r="J354" i="6" s="1"/>
  <c r="H341" i="6"/>
  <c r="H354" i="6" s="1"/>
  <c r="N340" i="6"/>
  <c r="M340" i="6"/>
  <c r="L340" i="6"/>
  <c r="K340" i="6"/>
  <c r="J340" i="6"/>
  <c r="I340" i="6"/>
  <c r="H340" i="6"/>
  <c r="G340" i="6"/>
  <c r="M338" i="6"/>
  <c r="K338" i="6"/>
  <c r="I338" i="6"/>
  <c r="G338" i="6"/>
  <c r="N333" i="6"/>
  <c r="N338" i="6" s="1"/>
  <c r="L333" i="6"/>
  <c r="L338" i="6" s="1"/>
  <c r="J333" i="6"/>
  <c r="J338" i="6" s="1"/>
  <c r="H333" i="6"/>
  <c r="H338" i="6" s="1"/>
  <c r="N330" i="6"/>
  <c r="M330" i="6"/>
  <c r="L330" i="6"/>
  <c r="K330" i="6"/>
  <c r="J330" i="6"/>
  <c r="I330" i="6"/>
  <c r="H330" i="6"/>
  <c r="G330" i="6"/>
  <c r="M325" i="6"/>
  <c r="L325" i="6"/>
  <c r="K325" i="6"/>
  <c r="I325" i="6"/>
  <c r="H325" i="6"/>
  <c r="G325" i="6"/>
  <c r="N316" i="6"/>
  <c r="N325" i="6" s="1"/>
  <c r="L316" i="6"/>
  <c r="J316" i="6"/>
  <c r="J325" i="6" s="1"/>
  <c r="H316" i="6"/>
  <c r="N306" i="6"/>
  <c r="L306" i="6"/>
  <c r="J306" i="6"/>
  <c r="H306" i="6"/>
  <c r="M304" i="6"/>
  <c r="L304" i="6"/>
  <c r="K304" i="6"/>
  <c r="I304" i="6"/>
  <c r="H304" i="6"/>
  <c r="G304" i="6"/>
  <c r="N298" i="6"/>
  <c r="N304" i="6" s="1"/>
  <c r="L298" i="6"/>
  <c r="J298" i="6"/>
  <c r="J304" i="6" s="1"/>
  <c r="H298" i="6"/>
  <c r="N295" i="6"/>
  <c r="L295" i="6"/>
  <c r="J295" i="6"/>
  <c r="H295" i="6"/>
  <c r="N289" i="6"/>
  <c r="L289" i="6"/>
  <c r="J289" i="6"/>
  <c r="H289" i="6"/>
  <c r="N265" i="6"/>
  <c r="L265" i="6"/>
  <c r="J265" i="6"/>
  <c r="H265" i="6"/>
  <c r="N170" i="6"/>
  <c r="L170" i="6"/>
  <c r="J170" i="6"/>
  <c r="H170" i="6"/>
  <c r="N157" i="6"/>
  <c r="L157" i="6"/>
  <c r="J157" i="6"/>
  <c r="H157" i="6"/>
  <c r="N133" i="6"/>
  <c r="L133" i="6"/>
  <c r="J133" i="6"/>
  <c r="H133" i="6"/>
  <c r="N128" i="6"/>
  <c r="N360" i="6" s="1"/>
  <c r="L128" i="6"/>
  <c r="L360" i="6" s="1"/>
  <c r="J128" i="6"/>
  <c r="J360" i="6" s="1"/>
  <c r="H128" i="6"/>
  <c r="H360" i="6" s="1"/>
  <c r="M123" i="6"/>
  <c r="M125" i="6" s="1"/>
  <c r="M127" i="6" s="1"/>
  <c r="M359" i="6" s="1"/>
  <c r="L123" i="6"/>
  <c r="L125" i="6" s="1"/>
  <c r="L127" i="6" s="1"/>
  <c r="K123" i="6"/>
  <c r="K125" i="6" s="1"/>
  <c r="K127" i="6" s="1"/>
  <c r="K359" i="6" s="1"/>
  <c r="I123" i="6"/>
  <c r="I125" i="6" s="1"/>
  <c r="I127" i="6" s="1"/>
  <c r="I359" i="6" s="1"/>
  <c r="H123" i="6"/>
  <c r="H125" i="6" s="1"/>
  <c r="H127" i="6" s="1"/>
  <c r="G123" i="6"/>
  <c r="G125" i="6" s="1"/>
  <c r="G127" i="6" s="1"/>
  <c r="G359" i="6" s="1"/>
  <c r="N118" i="6"/>
  <c r="N123" i="6" s="1"/>
  <c r="L118" i="6"/>
  <c r="J118" i="6"/>
  <c r="J123" i="6" s="1"/>
  <c r="H118" i="6"/>
  <c r="N110" i="6"/>
  <c r="L110" i="6"/>
  <c r="J110" i="6"/>
  <c r="H110" i="6"/>
  <c r="N109" i="6"/>
  <c r="M109" i="6"/>
  <c r="L109" i="6"/>
  <c r="K109" i="6"/>
  <c r="J109" i="6"/>
  <c r="I109" i="6"/>
  <c r="H109" i="6"/>
  <c r="G109" i="6"/>
  <c r="N104" i="6"/>
  <c r="M104" i="6"/>
  <c r="L104" i="6"/>
  <c r="K104" i="6"/>
  <c r="J104" i="6"/>
  <c r="I104" i="6"/>
  <c r="H104" i="6"/>
  <c r="G104" i="6"/>
  <c r="M99" i="6"/>
  <c r="L99" i="6"/>
  <c r="K99" i="6"/>
  <c r="I99" i="6"/>
  <c r="H99" i="6"/>
  <c r="G99" i="6"/>
  <c r="N88" i="6"/>
  <c r="N99" i="6" s="1"/>
  <c r="L88" i="6"/>
  <c r="J88" i="6"/>
  <c r="J99" i="6" s="1"/>
  <c r="H88" i="6"/>
  <c r="M86" i="6"/>
  <c r="L86" i="6"/>
  <c r="K86" i="6"/>
  <c r="I86" i="6"/>
  <c r="H86" i="6"/>
  <c r="G86" i="6"/>
  <c r="N74" i="6"/>
  <c r="N86" i="6" s="1"/>
  <c r="L74" i="6"/>
  <c r="J74" i="6"/>
  <c r="H74" i="6"/>
  <c r="N68" i="6"/>
  <c r="L68" i="6"/>
  <c r="J68" i="6"/>
  <c r="J86" i="6" s="1"/>
  <c r="H68" i="6"/>
  <c r="N46" i="6"/>
  <c r="L46" i="6"/>
  <c r="J46" i="6"/>
  <c r="H46" i="6"/>
  <c r="M45" i="6"/>
  <c r="L45" i="6"/>
  <c r="K45" i="6"/>
  <c r="I45" i="6"/>
  <c r="H45" i="6"/>
  <c r="G45" i="6"/>
  <c r="N30" i="6"/>
  <c r="N45" i="6" s="1"/>
  <c r="L30" i="6"/>
  <c r="J30" i="6"/>
  <c r="J45" i="6" s="1"/>
  <c r="H30" i="6"/>
  <c r="M29" i="6"/>
  <c r="L29" i="6"/>
  <c r="K29" i="6"/>
  <c r="I29" i="6"/>
  <c r="H29" i="6"/>
  <c r="G29" i="6"/>
  <c r="N26" i="6"/>
  <c r="L26" i="6"/>
  <c r="J26" i="6"/>
  <c r="H26" i="6"/>
  <c r="N17" i="6"/>
  <c r="N29" i="6" s="1"/>
  <c r="L17" i="6"/>
  <c r="J17" i="6"/>
  <c r="J29" i="6" s="1"/>
  <c r="H17" i="6"/>
  <c r="J105" i="4"/>
  <c r="H105" i="4"/>
  <c r="F105" i="4"/>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H63" i="4"/>
  <c r="F63" i="4"/>
  <c r="D63" i="4"/>
  <c r="D105" i="4" s="1"/>
  <c r="J58" i="4"/>
  <c r="I58" i="4"/>
  <c r="H58" i="4"/>
  <c r="G58" i="4"/>
  <c r="G60" i="4" s="1"/>
  <c r="G62" i="4" s="1"/>
  <c r="G104" i="4" s="1"/>
  <c r="F58" i="4"/>
  <c r="F60" i="4" s="1"/>
  <c r="F62" i="4" s="1"/>
  <c r="F104" i="4" s="1"/>
  <c r="F106" i="4" s="1"/>
  <c r="E58" i="4"/>
  <c r="D58" i="4"/>
  <c r="C58" i="4"/>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J17" i="4" s="1"/>
  <c r="J29" i="4" s="1"/>
  <c r="I18" i="4"/>
  <c r="I17" i="4" s="1"/>
  <c r="I29" i="4" s="1"/>
  <c r="H18" i="4"/>
  <c r="H17" i="4" s="1"/>
  <c r="H29" i="4" s="1"/>
  <c r="G18" i="4"/>
  <c r="F18" i="4"/>
  <c r="E18" i="4"/>
  <c r="E17" i="4" s="1"/>
  <c r="E29" i="4" s="1"/>
  <c r="D18" i="4"/>
  <c r="C18" i="4"/>
  <c r="G17" i="4"/>
  <c r="G29" i="4" s="1"/>
  <c r="F17" i="4"/>
  <c r="F29" i="4" s="1"/>
  <c r="D17" i="4"/>
  <c r="D29" i="4" s="1"/>
  <c r="C17" i="4"/>
  <c r="C29" i="4" s="1"/>
  <c r="C60" i="4" l="1"/>
  <c r="C62" i="4" s="1"/>
  <c r="C104" i="4" s="1"/>
  <c r="J125" i="6"/>
  <c r="J127" i="6" s="1"/>
  <c r="N356" i="6"/>
  <c r="D60" i="4"/>
  <c r="D62" i="4" s="1"/>
  <c r="D104" i="4" s="1"/>
  <c r="D106" i="4" s="1"/>
  <c r="N125" i="6"/>
  <c r="N127" i="6" s="1"/>
  <c r="N359" i="6" s="1"/>
  <c r="N361" i="6" s="1"/>
  <c r="H359" i="6"/>
  <c r="H361" i="6" s="1"/>
  <c r="H60" i="4"/>
  <c r="H62" i="4" s="1"/>
  <c r="H104" i="4" s="1"/>
  <c r="H106" i="4" s="1"/>
  <c r="H356" i="6"/>
  <c r="I60" i="4"/>
  <c r="I62" i="4" s="1"/>
  <c r="I104" i="4" s="1"/>
  <c r="J356" i="6"/>
  <c r="E60" i="4"/>
  <c r="E62" i="4" s="1"/>
  <c r="E104" i="4" s="1"/>
  <c r="J60" i="4"/>
  <c r="J62" i="4" s="1"/>
  <c r="J104" i="4" s="1"/>
  <c r="J106" i="4" s="1"/>
  <c r="L356" i="6"/>
  <c r="L359" i="6" s="1"/>
  <c r="L361" i="6" s="1"/>
  <c r="J359" i="6" l="1"/>
  <c r="J361" i="6" s="1"/>
</calcChain>
</file>

<file path=xl/sharedStrings.xml><?xml version="1.0" encoding="utf-8"?>
<sst xmlns="http://schemas.openxmlformats.org/spreadsheetml/2006/main" count="1455" uniqueCount="670">
  <si>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</si>
  <si>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</si>
  <si>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</si>
  <si>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</si>
  <si>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</si>
  <si>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</si>
  <si>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</si>
  <si>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</si>
  <si>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</si>
  <si>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</si>
  <si>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</si>
  <si>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</si>
  <si>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</si>
  <si>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</si>
  <si>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</si>
  <si>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</si>
  <si>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</si>
  <si>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</si>
  <si>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</si>
  <si>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</si>
  <si>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</si>
  <si>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</si>
  <si>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</si>
  <si>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</si>
  <si>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</si>
  <si>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</si>
  <si>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</si>
  <si>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</si>
  <si>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</si>
  <si>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</si>
  <si>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</si>
  <si>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</si>
  <si>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</si>
  <si>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</si>
  <si>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</si>
  <si>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</si>
  <si>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</si>
  <si>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</si>
  <si>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</si>
  <si>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</si>
  <si>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</si>
  <si>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</si>
  <si>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</si>
  <si>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</si>
  <si>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</si>
  <si>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</si>
  <si>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</si>
  <si>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</si>
  <si>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</si>
  <si>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</si>
  <si>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</si>
  <si>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</si>
  <si>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</si>
  <si>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</si>
  <si>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</si>
  <si>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</si>
  <si>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</si>
  <si>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</si>
  <si>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</si>
  <si>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</si>
  <si>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</si>
  <si>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</si>
  <si>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</si>
  <si>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</si>
  <si>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</si>
  <si>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</si>
  <si>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</si>
  <si>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</si>
  <si>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</si>
  <si>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</si>
  <si>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</si>
  <si>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</si>
  <si>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</si>
  <si>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</si>
  <si>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</si>
  <si>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</si>
  <si>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</si>
  <si>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</si>
  <si>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</si>
  <si>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</si>
  <si>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</si>
  <si>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</si>
  <si>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</si>
  <si>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</si>
  <si>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</si>
  <si>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</si>
  <si>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</si>
  <si>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</si>
  <si>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</si>
  <si>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</si>
  <si>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</si>
  <si>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</si>
  <si>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</si>
  <si>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</si>
  <si>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</si>
  <si>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</si>
  <si>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</si>
  <si>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</si>
  <si>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</si>
  <si>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</si>
  <si>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</si>
  <si>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</si>
  <si>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</si>
  <si>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</si>
  <si>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</si>
  <si>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</si>
  <si>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</si>
  <si>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</si>
  <si>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</si>
  <si>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</si>
  <si>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</si>
  <si>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</si>
  <si>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</si>
  <si>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</si>
  <si>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</si>
  <si>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</si>
  <si>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</si>
  <si>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</si>
  <si>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</si>
  <si>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</si>
  <si>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</si>
  <si>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</si>
  <si>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</si>
  <si>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</si>
  <si>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</si>
  <si>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</si>
  <si>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</si>
  <si>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</si>
  <si>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</si>
  <si>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</si>
  <si>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</si>
  <si>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</si>
  <si>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</si>
  <si>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</si>
  <si>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</si>
  <si>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</si>
  <si>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</si>
  <si>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</si>
  <si>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</si>
  <si>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</si>
  <si>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</si>
  <si>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</si>
  <si>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</si>
  <si>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</si>
  <si>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</si>
  <si>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</si>
  <si>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</si>
  <si>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</si>
  <si>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</si>
  <si>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</si>
  <si>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</si>
  <si>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</si>
  <si>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</si>
  <si>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</si>
  <si>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</si>
  <si>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</si>
  <si>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</si>
  <si>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</si>
  <si>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</si>
  <si>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</si>
  <si>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</si>
  <si>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</si>
  <si>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</si>
  <si>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</si>
  <si>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</si>
  <si>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</si>
  <si>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</si>
  <si>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</si>
  <si>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</si>
  <si>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</si>
  <si>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</si>
  <si>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</si>
  <si>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</si>
  <si>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</si>
  <si>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</si>
  <si>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</si>
  <si>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</si>
  <si>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</si>
  <si>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</si>
  <si>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</si>
  <si>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</si>
  <si>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Tassa smaltimento rifiuti solidi urbani</t>
  </si>
  <si>
    <t>E.1.01.01.99.000</t>
  </si>
  <si>
    <t>Altre imposte, tasse e proventi assimilati n.a.c.</t>
  </si>
  <si>
    <t/>
  </si>
  <si>
    <t>Altro...</t>
  </si>
  <si>
    <t>1.0101 - 10/1005/1 - ALTRE IMPOSTE 5 PER MILLE</t>
  </si>
  <si>
    <t>E.1.01.01.99.000 - Altre imposte, tasse e proventi assimilati n.a.c.</t>
  </si>
  <si>
    <t>E.1.01.01.99.001 - Altre imposte, tasse e proventi assimilati n.a.c. riscosse a seguito dell'attività ordinaria di gestione</t>
  </si>
  <si>
    <t>Percentuale</t>
  </si>
  <si>
    <t>1.0101 - 30/1009/99 - ADDIZIONALE COMUNALE IRPEF</t>
  </si>
  <si>
    <t>E.1.01.01.16.000 - Addizionale comunale IRPEF</t>
  </si>
  <si>
    <t>E.1.01.01.16.001 - Addizionale comunale IRPEF riscossa a seguito dell'attività ordinaria di gestione</t>
  </si>
  <si>
    <t>Dodicesimi</t>
  </si>
  <si>
    <t>1.0101 - 30/1010/99 - ADDIZIONALE COMUNALE IRPEF ANNI PRECEDENTI</t>
  </si>
  <si>
    <t>1.0101 - 40/1011/99 - I.M.U.</t>
  </si>
  <si>
    <t>E.1.01.01.06.000 - Imposta municipale propria</t>
  </si>
  <si>
    <t>E.1.01.01.06.001 - Imposta municipale propria riscossa a seguito dell'attività ordinaria di gestione</t>
  </si>
  <si>
    <t>1.0101 - 80/1015/99 - RECUPERO EVASIONI IMU</t>
  </si>
  <si>
    <t>E.1.01.01.06.002 - Imposte municipale propria riscosse a seguito di attività di verifica e controllo</t>
  </si>
  <si>
    <t>1.0101 - 110/1022/99 - CONTRIBUTO PROVINCIA PER RACCOLTA R.S.U.</t>
  </si>
  <si>
    <t>1.0101 - 120/1028/99 - TARI</t>
  </si>
  <si>
    <t>E.1.01.01.51.000 - Tassa smaltimento rifiuti solidi urbani</t>
  </si>
  <si>
    <t>E.1.01.01.51.001 - Tassa smaltimento rifiuti solidi urbani riscossa a seguito dell'attività ordinaria di gestione</t>
  </si>
  <si>
    <t>1.0101 - 130/1027/99 - TARI  -   RECUPERO EVASIONE  ANNI PRECEDENTI</t>
  </si>
  <si>
    <t>E.1.01.01.51.002 - Tassa smaltimento rifiuti solidi urbani riscossa a seguito di attività di verifica e controllo</t>
  </si>
  <si>
    <t>1.0301 - 160/1042/2 - FONDO SOLIDARIETA' COMUNALE VINCOLO SOCIALE</t>
  </si>
  <si>
    <t>E.1.03.01.01.000 - Fondi perequativi dallo Stato</t>
  </si>
  <si>
    <t>E.1.03.01.01.001 - Fondi perequativi dallo Stato</t>
  </si>
  <si>
    <t>Manuale</t>
  </si>
  <si>
    <t>1.0301 - 160/1042/99 - FONDO SOLIDARIETA' COMUNALE</t>
  </si>
  <si>
    <t>2.0101 - 90/1048/99 - CONTRIBUTO REGIONALE ALLE LOCAZIONI</t>
  </si>
  <si>
    <t>E.2.01.01.02.000 - Trasferimenti correnti da Amministrazioni Locali</t>
  </si>
  <si>
    <t>E.2.01.01.02.001 - Trasferimenti correnti da Regioni e province autonome</t>
  </si>
  <si>
    <t>2.0101 - 180/2004/99 - RIMBORSO MINOR GETTITO IMU</t>
  </si>
  <si>
    <t>E.2.01.01.01.000 - Trasferimenti correnti da Amministrazioni Centrali</t>
  </si>
  <si>
    <t>E.2.01.01.01.001 - Trasferimenti correnti da Ministeri</t>
  </si>
  <si>
    <t>2.0101 - 190/2005/99 - CONCORSO INCREMENTO INDENNITA DEI SINDACI</t>
  </si>
  <si>
    <t>2.0101 - 190/2006/99 - RIMBORSI EROGATI DALLO STATO PER SERVIZI IN OCCASIONE DI  REFERENDUM E CONSULTAZIONI ELETTORALI</t>
  </si>
  <si>
    <t>2.0101 - 210/2021/1 - FONDO SPECIALE EQUITA' LIVELLO DEI SERVIZI - INCREMENTO QUOTE ASILI NIDO</t>
  </si>
  <si>
    <t>2.0101 - 210/2021/2 - FONDO SPECIALE EQUITA' LIVELLO DEI SERVIZI - TRASPORTO ALUNNI DISABILI</t>
  </si>
  <si>
    <t>2.0101 - 210/2021/3 - CONTRIBUTO PER ASSISTENZA MINORI ALLONTANATI DALLA CASA FAMIGLIARE</t>
  </si>
  <si>
    <t>2.0101 - 210/2021/99 - FONDO SPECIALE EQUITA' LIVELLO DEI SERVIZI - INCREMENTO SERVIZI SOCIALI</t>
  </si>
  <si>
    <t>2.0101 - 210/2023/1 - TRASFERIMENTI PER EMERGENZA DA COVID-19</t>
  </si>
  <si>
    <t>2.0101 - 210/2024/99 - TRASFERIMENTO REGIONI FUNZIONI TRASFERITE</t>
  </si>
  <si>
    <t>2.0101 - 230/2020/1 - TRASFERIMENTO MINISTERO ISTRUZIONE PER MENSA INSEGNANTI</t>
  </si>
  <si>
    <t>E.2.01.01.01.002 - Trasferimenti correnti da Ministero dell'Istruzione - Istituzioni Scolastiche</t>
  </si>
  <si>
    <t>2.0101 - 230/2020/2 - CONTRIBUTO MINISTERO ISTRUZIONE PER R.S.U.</t>
  </si>
  <si>
    <t>2.0101 - 230/2020/99 - TRASFERIMENTO DELLA PROVINCIA PER ASSISTENZA SCOLASTICA</t>
  </si>
  <si>
    <t>E.2.01.01.02.002 - Trasferimenti correnti da Province</t>
  </si>
  <si>
    <t>2.0101 - 240/2026/2 - Misura 1.4.5 "Piattaforma Notifiche Digitali" M1C1 PNRR Investimento 1.4 - SERVIZI E CITTADINANZA DIGITALE NextGenerationEU - CUP  E11F22004370006</t>
  </si>
  <si>
    <t>3.0100 - 260/3001/99 - DIRITTI DI SEGRETERIA RIPARTIBILI</t>
  </si>
  <si>
    <t>E.3.01.02.01.000 - Entrate dalla vendita di servizi</t>
  </si>
  <si>
    <t>E.3.01.02.01.032 - Proventi da diritti di segreteria e rogito</t>
  </si>
  <si>
    <t>3.0100 - 270/3011/99 - PROVENTI ILLUMINAZIONE VOTIVA</t>
  </si>
  <si>
    <t>E.3.01.02.01.014 - Proventi da trasporti funebri, pompe funebri, illuminazione votiva</t>
  </si>
  <si>
    <t>3.0100 - 280/3013/99 - PROVENTI DEI SERVIZI DI MENSA SCUOLA MATERNA</t>
  </si>
  <si>
    <t>E.3.01.02.01.008 - Proventi da mense</t>
  </si>
  <si>
    <t>3.0100 - 280/3015/99 - PROVENTI DEI SERVIZI ASSISTENZA SCOLASTICA</t>
  </si>
  <si>
    <t>E.3.01.02.01.999 - Proventi da servizi n.a.c.</t>
  </si>
  <si>
    <t>3.0100 - 290/3035/99 - PROVENTI COMPARTECIPAZIONE GAS</t>
  </si>
  <si>
    <t>E.3.01.03.02.000 - Fitti, noleggi e locazioni</t>
  </si>
  <si>
    <t>E.3.01.03.02.001 - Fitti di terreni e diritti di sfruttamento di giacimenti e risorse naturali</t>
  </si>
  <si>
    <t>3.0100 - 300/3002/99 - DIRITTI DI SEGRETERIA COMUNE</t>
  </si>
  <si>
    <t>E.3.01.02.01.035 - Proventi da autorizzazioni</t>
  </si>
  <si>
    <t>3.0100 - 320/3050/1 - PROVENTI IMPIANTI SPORTIVI  -  CONCESSIONE PISCINA</t>
  </si>
  <si>
    <t>E.3.01.03.01.000 - Canoni e concessioni e diritti reali di godimento</t>
  </si>
  <si>
    <t>E.3.01.03.01.003 - Proventi da concessioni su beni</t>
  </si>
  <si>
    <t>3.0100 - 320/3055/99 - CORRISPETTIVO AFFIDAMENTO IN GESTIONE: COSAP, IMPOSTA SULLA PUBBLICITA' ED AFFISSIONI</t>
  </si>
  <si>
    <t>E.3.01.03.01.002 - Canone occupazione spazi e aree pubbliche</t>
  </si>
  <si>
    <t>3.0100 - 330/3012/1 - PROVENTI DEI SERVIZI MENSA ANZIANI</t>
  </si>
  <si>
    <t>3.0100 - 330/3012/99 - PROVENTI DEI SERVIZI MENSA SCUOLA ELEMENTARE</t>
  </si>
  <si>
    <t>3.0100 - 340/3004/1 - DIRITTI RILASCIO CARTE D'IDENTITA' (QUOTA DA RIVERSARE A MINISTERO)</t>
  </si>
  <si>
    <t>E.3.01.02.01.033 - Proventi da rilascio documenti e diritti di cancelleria</t>
  </si>
  <si>
    <t>3.0100 - 340/3004/2 - DIRITTI RILASCIO CARTE D'IDENTITA' (RIVERSAMENTO DA MINISTERO € 0,70)</t>
  </si>
  <si>
    <t>3.0100 - 340/3004/99 - DIRITTI RILASCIO CARTE D'IDENTITA'</t>
  </si>
  <si>
    <t>3.0100 - 350/3005/99 - DIRITTI DI PESO E MISURA PUBBLICA</t>
  </si>
  <si>
    <t>E.3.01.02.01.010 - Proventi da pesa pubblica</t>
  </si>
  <si>
    <t>3.0100 - 360/3006/99 - DIRITTI NOTIFICA</t>
  </si>
  <si>
    <t>E.3.01.02.01.030 - Proventi da servizi ispettivi e controllo</t>
  </si>
  <si>
    <t>3.0100 - 380/3009/99 - PROVENTI SERVIZI CIMITERIALI</t>
  </si>
  <si>
    <t>3.0100 - 390/3062/99 - PROVENTI CONCESSIONE LOCULI</t>
  </si>
  <si>
    <t>3.0100 - 400/3060/99 - FITTI FABBRICATI  E.R.P.</t>
  </si>
  <si>
    <t>E.3.01.03.02.002 - Locazioni di altri beni immobili</t>
  </si>
  <si>
    <t>3.0100 - 400/3063/99 - FITTI REALI DI FABBRICATI</t>
  </si>
  <si>
    <t>3.0100 - 410/3064/99 - PROVENTI FONDI RUSTICI COMUNE</t>
  </si>
  <si>
    <t>3.0100 - 470/3142/99 - PROVENTI DA SALONE POLIFUNZIONALE</t>
  </si>
  <si>
    <t>3.0200 - 370/3008/10 - SANZIONI AMMINISTRATIVE PER VIOLAZIONI DI REGOLAMENTI COMUNALI, ORDINANZE E NORME DI LEGGE- IMPRESE</t>
  </si>
  <si>
    <t>E.3.02.03.01.000 - Proventi da multe, ammende, sanzioni e oblazioni a carico delle imprese</t>
  </si>
  <si>
    <t xml:space="preserve"> - </t>
  </si>
  <si>
    <t>3.0200 - 370/3008/99 - SANZIONI AMMINISTRATIVE PER VIOLAZIONI DI REGOLAMENTI COMUNALI, ORDINANZE E NORME DI LEGGE - FAMIGLIE</t>
  </si>
  <si>
    <t>E.3.02.02.01.000 - Proventi da multe, ammende, sanzioni e oblazioni a carico delle famiglie</t>
  </si>
  <si>
    <t>3.0300 - 440/3081/99 - INTERESSI ATTIVI SULLE GIACENZE DI CASSA  -  TESORERIA</t>
  </si>
  <si>
    <t>E.3.03.03.03.000 - Interessi attivi da conti della tesoreria dello Stato o di altre Amministrazioni pubbliche</t>
  </si>
  <si>
    <t>E.3.03.03.03.001 - Interessi attivi da conti della tesoreria dello Stato o di altre Amministrazioni pubbliche</t>
  </si>
  <si>
    <t>3.0500 - 280/3014/99 - rimborso personale in convenzione da altri Comuni</t>
  </si>
  <si>
    <t>E.3.05.02.01.000 - Rimborsi ricevuti per spese di personale (comando, distacco, fuori ruolo, convenzioni, ecc…)</t>
  </si>
  <si>
    <t>E.3.05.02.01.001 - Rimborsi ricevuti per spese di personale (comando, distacco, fuori ruolo, convenzioni, ecc…)</t>
  </si>
  <si>
    <t>3.0500 - 460/3137/99 - INDENNIZZI DI ASSICURAZIONI CONTRO DANNI</t>
  </si>
  <si>
    <t>E.3.05.01.01.000 - Indennizzi di assicurazione contro i danni</t>
  </si>
  <si>
    <t>E.3.05.01.01.999 - Altri indennizzi di assicurazione contro i danni</t>
  </si>
  <si>
    <t>3.0500 - 470/3138/1 - CONTRIBUTO CONAI</t>
  </si>
  <si>
    <t>E.3.05.02.03.000 - Entrate da rimborsi, recuperi e restituzioni di somme non dovute o incassate in eccesso</t>
  </si>
  <si>
    <t>E.3.05.02.03.005 - Entrate da rimborsi, recuperi e restituzioni di somme non dovute o incassate in eccesso da Imprese</t>
  </si>
  <si>
    <t>3.0500 - 470/3138/2 - RIMBORSI SANZIONI AMMINISTRATIVE</t>
  </si>
  <si>
    <t>E.3.05.02.03.002 - Entrate da rimborsi, recuperi e restituzioni di somme non dovute o incassate in eccesso da Amministrazioni Locali</t>
  </si>
  <si>
    <t>3.0500 - 470/3138/99 - INTROITI E RIMBORSI DIVERSI</t>
  </si>
  <si>
    <t>3.0500 - 470/3140/99 - INTROITI IVA SPLIT PAYMENT - FATTURE COMMERCIALI</t>
  </si>
  <si>
    <t>3.0500 - 470/3150/99 - PROVENTI    G.S.E.</t>
  </si>
  <si>
    <t>3.0500 - 480/3139/99 - INTROITI DA EROGAZIONE ACQUA POTABILE</t>
  </si>
  <si>
    <t>E.3.05.02.03.004 - Entrate da rimborsi, recuperi e restituzioni di somme non dovute o incassate in eccesso da Famiglie</t>
  </si>
  <si>
    <t>3.0500 - 500/3148/99 - COMPONENTI PEREQUATIVE TARI</t>
  </si>
  <si>
    <t>E.3.05.99.99.000 - Altre entrate correnti n.a.c.</t>
  </si>
  <si>
    <t>E.3.05.99.99.999 - Altre entrate correnti n.a.c.</t>
  </si>
  <si>
    <t>3.0500 - 520/3149/99 - RIMBORSO FAMIGLIE ATTIVITA' SPORTIVE</t>
  </si>
  <si>
    <t>3.0500 - 530/3143/99 - RIMBORSO MUTUO SISTEMAZIONE TETTI EDIFICIO  COM.LE DA FINPIEMONTE SPA</t>
  </si>
  <si>
    <t>4.0200 - 540/4019/1 - CONTRIBUTI  STATO PER INVESTIMENTI NEL CAMPO ENERGETICO E SVILUPPO SOSTENIBILE</t>
  </si>
  <si>
    <t>E.4.02.01.01.000 - Contributi agli investimenti da Amministrazioni Centrali</t>
  </si>
  <si>
    <t>E.4.02.01.01.001 - Contributi agli investimenti da Ministeri</t>
  </si>
  <si>
    <t>4.0200 - 540/4019/3 - PNRR - MISURA M2.C4.I2 - 2 PREVENIRE E CONTRASTARE GLI EFFETTI DEI CAMBIAMENTI CLIMATICI SUI FENOMENI DI DISSESTO IDREOGEOLOGICO E SULLA VULNERABILUTA' DEL TERRITORIO</t>
  </si>
  <si>
    <t>4.0200 - 540/4019/99 - CONTRIBUTI ORDINARI DELLO STATO PER INVESTIMENTI</t>
  </si>
  <si>
    <t>4.0200 - 560/4010/99 - FONDI CIPE</t>
  </si>
  <si>
    <t>4.0200 - 560/4012/1 - CONTRIBUTO DALLA REGIONE PER MESSA IN SICUREZZA STRADE COMUNALI</t>
  </si>
  <si>
    <t>E.4.02.01.02.000 - Contributi agli investimenti da Amministrazioni Locali</t>
  </si>
  <si>
    <t>E.4.02.01.02.001 - Contributi agli investimenti da Regioni e province autonome</t>
  </si>
  <si>
    <t>4.0400 - 610/4015/1 - PROVENTI DERIVANTI DA VENDITA TERRENI</t>
  </si>
  <si>
    <t>E.4.04.02.01.000 - Cessione di Terreni</t>
  </si>
  <si>
    <t>E.4.04.02.01.999 - Cessione di terreni n.a.c.</t>
  </si>
  <si>
    <t>4.0500 - 610/4013/99 - PROVENTI DERIVANTI DA CONCESSIONI EDILIZIE</t>
  </si>
  <si>
    <t>E.4.05.01.01.000 - Permessi di costruire</t>
  </si>
  <si>
    <t>E.4.05.01.01.001 - Permessi di costruire</t>
  </si>
  <si>
    <t>9.0100 - 640/6001/99 -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</si>
  <si>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</si>
  <si>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</si>
  <si>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</si>
  <si>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9.0100 - 650/6002/1 - RITENUTE ERARIALI PROFESSIONISTI</t>
  </si>
  <si>
    <t>E.9.01.03.01.000 - Ritenute erariali su redditi da lavoro autonomo per conto terzi</t>
  </si>
  <si>
    <t>E.9.01.03.01.001 - Ritenute erariali su redditi da lavoro autonomo per conto terzi</t>
  </si>
  <si>
    <t>9.0100 - 650/6002/99 - RITENUTE ERARIALI</t>
  </si>
  <si>
    <t>E.9.01.02.01.000 - Ritenute erariali su redditi da lavoro dipendente per conto terzi</t>
  </si>
  <si>
    <t>E.9.01.02.01.001 - Ritenute erariali su redditi da lavoro dipendente per conto terzi</t>
  </si>
  <si>
    <t>9.0100 - 660/6003/99 - ALTRE RITENUTE AL PERSONALE PER CONTO DI TERZI</t>
  </si>
  <si>
    <t>E.9.01.02.99.000 - Altre ritenute al personale dipendente per conto di terzi</t>
  </si>
  <si>
    <t>E.9.01.02.99.999 - Altre ritenute al personale dipendente per conto di terzi</t>
  </si>
  <si>
    <t>9.0100 - 660/6005/99 - COMPONENTI PEREQUATIVE TARI</t>
  </si>
  <si>
    <t>E.9.01.01.99.000 - Altre ritenute n.a.c.</t>
  </si>
  <si>
    <t>E.9.01.01.99.999 - Altre ritenute n.a.c.</t>
  </si>
  <si>
    <t>9.0100 - 690/6006/1 - ENTRATE A SEGUITO DI SPESE NON ANDATE A BUON FINE</t>
  </si>
  <si>
    <t>E.9.01.99.01.000 - Entrate a seguito di spese non andate a buon fine</t>
  </si>
  <si>
    <t>E.9.01.99.01.001 - Entrate a seguito di spese non andate a buon fine</t>
  </si>
  <si>
    <t>9.0100 - 690/6006/99 - RIMBORSO DI ANTICIPAZIONE DI FONDI PER IL SERVIZIO ECONOMATO</t>
  </si>
  <si>
    <t>E.9.01.99.03.000 - Rimborso di fondi economali e carte aziendali</t>
  </si>
  <si>
    <t>E.9.01.99.03.001 - Rimborso di fondi economali e carte aziendali</t>
  </si>
  <si>
    <t>9.0200 - 670/6004/99 - DEPOSITI CAUZIONALI</t>
  </si>
  <si>
    <t>E.9.02.04.01.000 - Costituzione di depositi cauzionali o contrattuali di terzi</t>
  </si>
  <si>
    <t>E.9.02.04.01.001 - Costituzione di depositi cauzionali o contrattuali di terzi</t>
  </si>
  <si>
    <t>9.0200 - 680/6005/1 - ACCANTONAMENTO IVA DA SCISSIONE PAGAMENTI ART. 17 TER D.P.R. 633/1972 PER ACQUSTI ISTITUZIONALI</t>
  </si>
  <si>
    <t>E.9.02.99.99.000 - Altre entrate per conto terzi</t>
  </si>
  <si>
    <t>E.9.02.99.99.999 - Altre entrate per conto terzi</t>
  </si>
  <si>
    <t>9.0200 - 680/6005/99 - RIMBORSO SPESE PER SERVIZI PER CONTO DI TERZI</t>
  </si>
  <si>
    <t>9.0200 - 700/6007/99 - DEPOSITI PER SPESE CONTRATTUALI</t>
  </si>
  <si>
    <t>01.01.1 - 120/1024/99 - TRASFERTE    ACCESSI  AL   PERSONALE</t>
  </si>
  <si>
    <t>U.1.01.01.02.000 - Altre spese per il personale</t>
  </si>
  <si>
    <t>U.1.01.01.02.999 - Altre spese per il personale n.a.c.</t>
  </si>
  <si>
    <t>01.02.1 - 120/1021/99 - STIPENDI ED ALTRI ASSEGNI FISSI AL PERSONALE</t>
  </si>
  <si>
    <t>U.1.01.01.01.000 - Retribuzioni in denaro</t>
  </si>
  <si>
    <t>U.1.01.01.01.002 - Voci stipendiali corrisposte al personale a tempo indeterminato</t>
  </si>
  <si>
    <t>01.02.1 - 120/1022/99 - ONERI PREVIDENZIALI ASSISTENZIALI A CARICO DEL COMUNE</t>
  </si>
  <si>
    <t>U.1.01.02.01.000 - Contributi sociali effettivi a carico dell'ente</t>
  </si>
  <si>
    <t>U.1.01.02.01.001 - Contributi obbligatori per il personale</t>
  </si>
  <si>
    <t>01.02.1 - 120/1027/99 - COMPENSO SEGRETARIO COMUNALE A SCAVALCO</t>
  </si>
  <si>
    <t>U.1.01.01.01.006 - Voci stipendiali corrisposte al personale a tempo determinato</t>
  </si>
  <si>
    <t>01.02.1 - 120/1028/99 - ONERI SU COMPENSO SEGRETARIO COMUNALE A SCAVALCO</t>
  </si>
  <si>
    <t>01.02.1 - 120/1038/1 - ONERI  DIRITTI DI ROGITO</t>
  </si>
  <si>
    <t>01.02.1 - 120/1038/99 - QUOTA DEI DIRITTI DI ROGITO DA VERSARE AL SEGRETARIO COMUNALE</t>
  </si>
  <si>
    <t>U.1.01.01.01.004 - Indennità ed altri compensi, esclusi i rimborsi spesa per missione, corrisposti al personale a tempo indeterminato</t>
  </si>
  <si>
    <t>01.03.1 - 230/1067/99 - STIPENDI ED ALTRI ASSEGNI FISSI AL PERSONALE</t>
  </si>
  <si>
    <t>01.03.1 - 230/1068/99 - ONERI PREVIDENZIALI E ASSISTENZIALI A CARICO DEL COMUNE</t>
  </si>
  <si>
    <t>01.03.1 - 230/1073/2 - ONERI PER SPESE CONCORSO</t>
  </si>
  <si>
    <t>01.06.1 - 560/1081/99 - STIPENDI ED ALTRI ASSEGNI FISSI AL PERSONALE</t>
  </si>
  <si>
    <t>01.06.1 - 560/1082/99 - ONERI PREVIDENZIALI ASSISTENZIALI A CARICO COMUNE</t>
  </si>
  <si>
    <t>01.07.1 - 80/1005/99 - COMPENSI PER LAVORO STRAORDINARIO IN OCCASIONE DI REFERENDUM E CONSULTAZIONI ELETTORALI</t>
  </si>
  <si>
    <t>U.1.01.01.01.007 - Straordinario per il personale a tempo determinato</t>
  </si>
  <si>
    <t>01.07.1 - 80/1008/99 - CONTRIBUTI CARICO ENTE</t>
  </si>
  <si>
    <t>01.07.1 - 670/1151/99 - STIPENDI ED ALTRI ASSEGNI FISSI AL PERSONALE</t>
  </si>
  <si>
    <t>01.07.1 - 670/1152/99 - ONERI PREVIDENZIALI ASSISTENZIALI ED ASSICURATIVI A CARICO DEL COMUNE</t>
  </si>
  <si>
    <t>01.11.1 - 780/1665/99 - STIPENDI ED ALTRI ASSEGNI FISSI AL PERSONALE</t>
  </si>
  <si>
    <t>01.11.1 - 780/1666/99 - ONERI PREVIDENZIALI E ASSISTENZIALI AL PERSONALE</t>
  </si>
  <si>
    <t>01.11.1 - 780/2163/99 - SPESE PERSONALE TRATTAMENTO ACCESSORIO E SOSTITUZIONE PERSONALE</t>
  </si>
  <si>
    <t>01.11.1 - 780/2164/99 - FONDO LAVORO STRAORDINARIO</t>
  </si>
  <si>
    <t>U.1.01.01.01.003 - Straordinario per il personale a tempo indeterminato</t>
  </si>
  <si>
    <t>01.11.1 - 780/2165/99 - CONTRIBUTI CARICO ENTE</t>
  </si>
  <si>
    <t>08.01.1 - 2760/1925/99 - STIPENDI ED ALTRI ASSEGNI</t>
  </si>
  <si>
    <t>08.01.1 - 2760/1926/99 - ONERI PREVIDENZIALI E ASSISTENZIALI</t>
  </si>
  <si>
    <t>01.02.1 - 120/1038/2 - IRAP DIRITTI DI ROGITO</t>
  </si>
  <si>
    <t>U.1.02.01.01.000 - Imposta regionale sulle attività produttive (IRAP)</t>
  </si>
  <si>
    <t>U.1.02.01.01.001 - Imposta regionale sulle attività produttive (IRAP)</t>
  </si>
  <si>
    <t>01.02.1 - 180/1080/99 - VERSAMENTO IRAP</t>
  </si>
  <si>
    <t>01.02.1 - 180/2010/99 - IRAP SU COMPENSO SEGRETARIO COMUNALE A SCAVALCO</t>
  </si>
  <si>
    <t>01.03.1 - 290/1073/3 - VERSAMENTO IRAP</t>
  </si>
  <si>
    <t>01.03.1 - 290/2000/99 - VERSAMENTO IRAP</t>
  </si>
  <si>
    <t>01.04.1 - 410/2157/1 - SGRAVI E RESTITUZIONE TARI</t>
  </si>
  <si>
    <t>U.1.02.01.06.000 - Tassa e/o tariffa smaltimento rifiuti solidi urbani</t>
  </si>
  <si>
    <t>U.1.02.01.06.001 - Tassa e/o tariffa smaltimento rifiuti solidi urbani</t>
  </si>
  <si>
    <t>01.06.1 - 620/2020/99 - VERSAMENTO IRAP</t>
  </si>
  <si>
    <t>01.07.1 - 80/1009/99 - IRAP</t>
  </si>
  <si>
    <t>01.07.1 - 730/2030/99 - VERSAMENTO IRAP</t>
  </si>
  <si>
    <t>01.11.1 - 840/2040/99 - VERSAMENTO IRAP</t>
  </si>
  <si>
    <t>01.11.1 - 840/2166/99 - IRAP</t>
  </si>
  <si>
    <t>08.01.1 - 2820/2070/99 - VERSAMENTO IRAP</t>
  </si>
  <si>
    <t>01.01.1 - 30/1001/99 - INDENNITA' AL SINDACO AGLI ASSESSORI ED AI CONSIGLIERI COMUNALI</t>
  </si>
  <si>
    <t>U.1.03.02.01.000 - Organi e incarichi istituzionali dell'amministrazione</t>
  </si>
  <si>
    <t>U.1.03.02.01.001 - Organi istituzionali dell'amministrazione - Indennità</t>
  </si>
  <si>
    <t>01.01.1 - 30/1002/99 - SPESE DIVERSE PER IL CONSIGLIO E LA GIUNTA COMUNALE</t>
  </si>
  <si>
    <t>U.1.03.02.01.002 - Organi istituzionali dell'amministrazione - Rimborsi</t>
  </si>
  <si>
    <t>01.01.1 - 70/1070/99 - ONERI PREVIDENZIALI A CARICO ENTE PER SINDACO IN ASPETTATIVA</t>
  </si>
  <si>
    <t>01.01.1 - 130/1049/99 - SPESE PER CONGRESSI, CONVEGNI, CELEBRAZIONI, ONORANZE, RICEVIMENTI E GEMELLAGGI</t>
  </si>
  <si>
    <t>U.1.03.02.02.000 - Organizzazione eventi, pubblicità e servizi per trasferta</t>
  </si>
  <si>
    <t>01.01.1 - 140/1050/99 - SPESE PER AFFITTI E NOLEGGI DI BENI DI TERZI</t>
  </si>
  <si>
    <t>U.1.03.02.07.000 - Utilizzo di beni di terzi</t>
  </si>
  <si>
    <t>01.02.1 - 580/1075/99 - ADEGUAMENTO REGOLAMENTO PRIVACY</t>
  </si>
  <si>
    <t>U.1.03.02.99.000 - Altri servizi</t>
  </si>
  <si>
    <t>U.1.03.02.99.999 - Altri servizi diversi n.a.c.</t>
  </si>
  <si>
    <t>01.03.1 - 120/1073/3 - COMPENSI OIV</t>
  </si>
  <si>
    <t>U.1.03.02.01.008 - Compensi agli organi istituzionali di revisione, di controllo ed altri incarichi istituzionali dell'amministrazione</t>
  </si>
  <si>
    <t>01.03.1 - 130/1043/1 - ACQUISTO BENI DI CONSUMO PER CANCELLERIA E ALTRO - ECONOMATO</t>
  </si>
  <si>
    <t>U.1.03.01.02.000 - Altri beni di consumo</t>
  </si>
  <si>
    <t>U.1.03.01.02.999 - Altri beni e materiali di consumo n.a.c.</t>
  </si>
  <si>
    <t>01.03.1 - 130/1043/99 - ACQUISTO BENI DI CONSUMO PER CANCELLERIA E ALTRO</t>
  </si>
  <si>
    <t>01.03.1 - 140/1042/99 - ACQUISTO SERVIZI PER FORMAZIONE PERSONALE DELL'ENTE</t>
  </si>
  <si>
    <t>U.1.03.02.04.000 - Acquisto di servizi per formazione e addestramento del personale dell'ente</t>
  </si>
  <si>
    <t>U.1.03.02.04.999 - Acquisto di servizi per altre spese per formazione e addestramento n.a.c.</t>
  </si>
  <si>
    <t>01.03.1 - 140/1064/1 - SPESE POSTALI E BANCARIE - ECONOMATO</t>
  </si>
  <si>
    <t>U.1.03.02.16.000 - Servizi amministrativi</t>
  </si>
  <si>
    <t>U.1.03.02.16.002 - Spese postali</t>
  </si>
  <si>
    <t>01.03.1 - 140/1064/99 - SPESE POSTALI</t>
  </si>
  <si>
    <t>01.03.1 - 140/1065/99 - SPESE UTENZE VARIE UFFICI</t>
  </si>
  <si>
    <t>U.1.03.02.05.000 - Utenze e canoni</t>
  </si>
  <si>
    <t>01.03.1 - 140/1066/99 - SPESE CANONI DI ASSISTENZA INFORMATICA  VARI UFFICI</t>
  </si>
  <si>
    <t>U.1.03.02.19.000 - Servizi informatici e di telecomunicazioni</t>
  </si>
  <si>
    <t>01.03.1 - 140/1073/99 - PRESTAZIONI DI SERVIZI UFFICI</t>
  </si>
  <si>
    <t>01.03.1 - 240/1036/1 - Misura 1.4.4 - Estensione dell'utilizzo dell'anagrafe nazionale digitale (ANPR) - Adesione allo Stato Civile digitale (ANSC) - CUP E51F24003760006</t>
  </si>
  <si>
    <t>U.1.03.02.19.001 - Gestione e manutenzione applicazioni</t>
  </si>
  <si>
    <t>01.03.1 - 240/1036/2 - Rafforzamento Misura PNRR M1C1 Investimento 1.3.1 "PIATTAFORMA DIGITALE NAZIONALE DATI" -ANNCSU - COMUNI - CUP E61J25000850006</t>
  </si>
  <si>
    <t>U.1.03.02.19.003 - Servizi per l'interoperabilità e la cooperazione</t>
  </si>
  <si>
    <t>01.03.1 - 250/1054/99 - SPESE PER IL SERVIZIO DI TESORERIA</t>
  </si>
  <si>
    <t>U.1.03.02.17.000 - Servizi finanziari</t>
  </si>
  <si>
    <t>U.1.03.02.17.002 - Oneri per servizio di tesoreria</t>
  </si>
  <si>
    <t>01.03.1 - 250/1055/99 - SPESE COMPENSI REVISORE CONTO</t>
  </si>
  <si>
    <t>01.03.1 - 790/1075/99 - Misura 1.4.5 "Piattaforma Notifiche Digitali" - PNRR M!C! Investimento 1.4 "SERVIZI E CITTADINANZA DIGITALE" NextGenerationEU - CUP  E11F22004370006</t>
  </si>
  <si>
    <t>U.1.03.02.19.007 - Servizi di gestione documentale</t>
  </si>
  <si>
    <t>01.04.1 - 360/1187/1 - SPESE PER LA RISCOSSIONE DEI TRIBUTI COMUNALI - COMPENSI</t>
  </si>
  <si>
    <t>U.1.03.02.03.000 - Aggi di riscossione</t>
  </si>
  <si>
    <t>U.1.03.02.03.999 - Altri aggi di riscossione n.a.c.</t>
  </si>
  <si>
    <t>01.05.1 - 130/1087/99 - SPESE  PER PRESTAZIONI PROFESS.LI SU ARCHIVI -  INVENTARI -  PATRIMONIO - FINANZIARIA IN GENERE -</t>
  </si>
  <si>
    <t>U.1.03.02.11.000 - Prestazioni professionali e specialistiche</t>
  </si>
  <si>
    <t>U.1.03.02.11.999 - Altre prestazioni professionali e specialistiche n.a.c.</t>
  </si>
  <si>
    <t>01.05.1 - 460/1155/99 - ACQUISTI PER MANUTENZIONE BENI IMMOBILI PATRIMONIALI</t>
  </si>
  <si>
    <t>01.05.1 - 470/1059/99 - SPESE PER GARE DI APPALTO E CONTRATTI</t>
  </si>
  <si>
    <t>U.1.03.02.16.001 - Pubblicazione bandi di gara</t>
  </si>
  <si>
    <t>01.05.1 - 470/1156/1 - SPESE PER MANUT.NE BENI IMMOBILI - ECONOMATO</t>
  </si>
  <si>
    <t>U.1.03.02.09.000 - Manutenzione ordinaria e riparazioni</t>
  </si>
  <si>
    <t>01.05.1 - 470/1156/99 - SPESE PER MANUTENZIONE  BENI    IMMOBILI    PATRIMONIALI</t>
  </si>
  <si>
    <t>01.05.1 - 470/1887/99 - GESTIONE BENI  COMUNALI - UTENZE</t>
  </si>
  <si>
    <t>01.05.1 - 470/1888/99 - GESTIONE BENI PATRIMONIALI - MANUTENZIONI</t>
  </si>
  <si>
    <t>01.06.1 - 570/1083/99 - SPESE VESTIARIO PERSONALE - ECONOMATO</t>
  </si>
  <si>
    <t>U.1.03.01.02.004 - Vestiario</t>
  </si>
  <si>
    <t>01.06.1 - 580/1086/99 - PRESTAZIONI PROFESSIONALI PER CONSULENZE STUDI PROGETTAZIONI COLLAUDI PERIZIE E SOPRALLUOGHI</t>
  </si>
  <si>
    <t>01.06.1 - 5630/1077/99 - MISURA 2.2.3 DIGITALIZZAZIONE DELLE PROCEDURE (SUAP E SUE) - ENTI TERZI - COMUNI</t>
  </si>
  <si>
    <t>01.07.1 - 80/1007/99 - COMPENSI PER COMPONENTI SEGGI IN OCCASIONE DI REFERENDUM E CONSULTAZIONI ELETTORALI</t>
  </si>
  <si>
    <t>U.1.03.02.99.004 - Altre spese per consultazioni elettorali dell'ente</t>
  </si>
  <si>
    <t>01.07.1 - 680/1006/1 - ACQUISTO BENI PER CONSULTAZIONI ELETTORALI</t>
  </si>
  <si>
    <t>U.1.03.01.02.010 - Beni per consultazioni elettorali</t>
  </si>
  <si>
    <t>01.07.1 - 690/1046/1 - RIVERSAMENTO MINISTERO PER RILASCIO CARTA D'IDENTITA' ELETTRONICA</t>
  </si>
  <si>
    <t>U.1.03.02.16.999 - Altre spese per servizi amministrativi</t>
  </si>
  <si>
    <t>01.07.1 - 690/1047/99 - SPESE PER LA COMMISSIONE ELETTORALE MANDAMENTALE</t>
  </si>
  <si>
    <t>01.08.1 - 130/1035/99 - SPESE PER FUNZIONAMENTO E INFORMATIZZAZIONE UFFICI</t>
  </si>
  <si>
    <t>01.08.1 - 790/4035/99 - Misura 1.4.1 "Esperienza del cittadino nei servizi pubblici" M1C1 PNRR Investimento 1.4 - NextGenerationEU - CUP E11F22000680006</t>
  </si>
  <si>
    <t>01.08.1 - 790/4037/99 - PROGETTO DI PROMOZIONE DEL TERRITORIO</t>
  </si>
  <si>
    <t>01.10.1 - 140/1167/99 - SPESE SICUREZZA SERVIZI COMUNALI - VISITE MEDICHE L.626</t>
  </si>
  <si>
    <t>U.1.03.02.18.000 - Servizi sanitari</t>
  </si>
  <si>
    <t>U.1.03.02.18.001 - Spese per accertamenti sanitari resi necessari dall'attività lavorativa</t>
  </si>
  <si>
    <t>01.10.1 - 140/1168/99 - SPESE SICUREZZA SERVIZI COMUNALI - PRESTAZIONI PROFESSIONALI</t>
  </si>
  <si>
    <t>U.1.03.02.13.000 - Servizi ausiliari per il funzionamento dell'ente</t>
  </si>
  <si>
    <t>U.1.03.02.13.999 - Altri servizi ausiliari n.a.c.</t>
  </si>
  <si>
    <t>01.11.1 - 140/1058/99 - INCARICHI  LEGALI</t>
  </si>
  <si>
    <t>U.1.03.02.11.006 - Patrocinio legale</t>
  </si>
  <si>
    <t>01.11.1 - 140/1062/99 - INCARICHI PROFESSIONALI</t>
  </si>
  <si>
    <t>01.11.1 - 160/1060/99 - CONTRIBUTI ASSOCIATIVI ANNUALI (ANCI )</t>
  </si>
  <si>
    <t>U.1.03.02.99.003 - Quote di associazioni</t>
  </si>
  <si>
    <t>03.02.1 - 30/1004/99 - CANONE PER LA VIDEO SORVEGLIANZA</t>
  </si>
  <si>
    <t>U.1.03.02.05.999 - Utenze e canoni per altri servizi n.a.c.</t>
  </si>
  <si>
    <t>03.02.1 - 1130/1004/1 - MANUTENZIONE ORDINARIA IMPIANTO DI VIDEOSORVEGLIANZA</t>
  </si>
  <si>
    <t>04.01.1 - 1450/1343/1 - SPESE BENI CONSUMO SCUOLA MATERNA - ECONOMATO</t>
  </si>
  <si>
    <t>04.01.1 - 1450/1343/99 - SPESE BENI DI CONSUMO  SCUOLA MATERNA</t>
  </si>
  <si>
    <t>04.01.1 - 1460/1346/99 - SPESE PER UTENZE VARIE  DELLA SCUOLA MATERNA</t>
  </si>
  <si>
    <t>04.01.1 - 1460/4034/99 - CONSULENZE PER AULA PSICOMOTRICITA'</t>
  </si>
  <si>
    <t>04.01.1 - 1460/4035/99 - CORSO DI INGLESE PER ALUNNI SCUOLA INFANZIA</t>
  </si>
  <si>
    <t>04.02.1 - 1560/1366/1 - SPESE BENI CONSUMO SCUOLA ELEMENTARE - ECONOMATO</t>
  </si>
  <si>
    <t>04.02.1 - 1560/1366/99 - SPESE MATERIALE DI CONSUMO DELLA SCUOLA ELEMENTARE</t>
  </si>
  <si>
    <t>04.02.1 - 1560/1368/99 - FORNITURA GRATUITA DI LIBRI AGLI ALUNNI SCUOLA ELEMENTARE</t>
  </si>
  <si>
    <t>04.02.1 - 1570/1345/99 - SPESE PER UTENZE VARIE SCUOLA ELEMENTARE</t>
  </si>
  <si>
    <t>04.06.1 - 1890/1417/99 - SPESE PER LA CARBURANTE DEI TRASPORTI SCOLASTICI</t>
  </si>
  <si>
    <t>U.1.03.01.02.002 - Carburanti, combustibili e lubrificanti</t>
  </si>
  <si>
    <t>04.06.1 - 1890/1418/1 - SPESE MANUT.NE MEZZI TRASP. SCOLASTICI - ECONOMATO</t>
  </si>
  <si>
    <t>U.1.03.02.09.001 - Manutenzione ordinaria e riparazioni di mezzi di trasporto ad uso civile, di sicurezza e ordine pubblico</t>
  </si>
  <si>
    <t>04.06.1 - 1890/1418/99 - SPESE PER LA MANUTENZIONE MEZZI DEI TRASPORTI SCOLASTICI</t>
  </si>
  <si>
    <t>04.06.1 - 1900/1428/99 - SPESE PER SERVIZIO MENSA SCUOLA ELEMENTARE  E  MATERNA</t>
  </si>
  <si>
    <t>U.1.03.02.15.000 - Contratti di servizio pubblico</t>
  </si>
  <si>
    <t>U.1.03.02.15.006 - Contratti di servizio per le mense scolastiche</t>
  </si>
  <si>
    <t>04.06.1 - 1900/1429/99 - SPESE PER MANUTENZIONI VARIE - SERVIZIO MENSA SCUOLA ELEMENTARE  E  MATERNA</t>
  </si>
  <si>
    <t>04.06.1 - 1900/1430/99 - ASSISTENZA SCOLASTICA</t>
  </si>
  <si>
    <t>06.01.1 - 30/1831/99 - ATTIVITA' SPORTIVE</t>
  </si>
  <si>
    <t>08.02.1 - 3220/1545/99 - SPESE PER ALLOGGI E.R.P. - MANUTENZIONI VARIE</t>
  </si>
  <si>
    <t>08.02.1 - 3220/1546/99 - SPESE PER ALLOGGI E.R.P. - UTENZE VARIE</t>
  </si>
  <si>
    <t>09.01.1 - 470/1158/99 - CENSI E CANONI</t>
  </si>
  <si>
    <t>09.02.1 - 3650/1806/1 - SPESE FUNZ.TO PARCHI E GIARDINI - ECONOMATO</t>
  </si>
  <si>
    <t>09.02.1 - 3650/1806/2 - SPESE PER PARCHI E GIARDINI "PROGETTO COMUNI FIORITI"</t>
  </si>
  <si>
    <t>U.1.03.01.03.000 - Flora e Fauna</t>
  </si>
  <si>
    <t>U.1.03.01.03.002 - Flora selvatica e non selvatica</t>
  </si>
  <si>
    <t>09.02.1 - 3650/1806/99 - SPESE PER FUNZIONAMENTO DEL SERVIZIO PARCHI E GIARDINI</t>
  </si>
  <si>
    <t>09.02.1 - 3660/1807/99 - SPESE FUNZIONAMENTO SERVIZI PARCHI E GIARDINI - MANUTENZIONI VARIE</t>
  </si>
  <si>
    <t>U.1.03.02.09.012 - Manutenzione ordinaria e riparazioni di terreni e beni materiali non prodotti</t>
  </si>
  <si>
    <t>09.02.1 - 3680/1808/99 - INTERVENTI DI LOTTA ALLE ZANZARE</t>
  </si>
  <si>
    <t>09.03.1 - 3550/1739/1 - SERVIZIO DI SMALTIMENTO RIFIUTI E GESTIONE DISCARICA</t>
  </si>
  <si>
    <t>U.1.03.02.15.004 - Contratti di servizio per la raccolta rifiuti</t>
  </si>
  <si>
    <t>09.03.1 - 3550/1739/99 - SPESE PER LA RACCOLTA RIFIUTI SOLIDI URBANI</t>
  </si>
  <si>
    <t>09.04.1 - 3440/1695/99 - SPESE MANUTENZIONE CASETTA ACQUA</t>
  </si>
  <si>
    <t>U.1.03.02.15.999 - Altre spese per contratti di servizio pubblico</t>
  </si>
  <si>
    <t>10.05.1 - 2770/1927/99 - SPESE STRADE COMUNALI ESTERNE</t>
  </si>
  <si>
    <t>10.05.1 - 2770/1928/2 - SPESE STRADE INTERNE - ECONOMATO</t>
  </si>
  <si>
    <t>10.05.1 - 2770/1928/99 - SPESE STRADE INTERNE</t>
  </si>
  <si>
    <t>10.05.1 - 2770/1929/99 - CARBURANTE MEZZI ADDETTI ALLA VIABILITA'</t>
  </si>
  <si>
    <t>10.05.1 - 2770/1930/1 - MANUT.NE MEZZI SERVIZIO MANUT.V - VIABILITA' - ECONOMATO</t>
  </si>
  <si>
    <t>10.05.1 - 2770/1930/3 - CANONE NOLEGGIO SPAZZATRICE  (FONDI CIPE)</t>
  </si>
  <si>
    <t>U.1.03.02.08.000 - Leasing operativo</t>
  </si>
  <si>
    <t>U.1.03.02.08.002 - Leasing operativo di attrezzature e macchinari</t>
  </si>
  <si>
    <t>10.05.1 - 2770/1930/99 - MANUTENZIONE MEZZI SERVIZIO MANUTENTIVO / VIABILITA'</t>
  </si>
  <si>
    <t>10.05.1 - 2770/1933/99 - SPESE SEGNALETICA STRADALE</t>
  </si>
  <si>
    <t>10.05.1 - 2770/1936/99 - SPESE VESTIARIO PERSONALE</t>
  </si>
  <si>
    <t>10.05.1 - 2780/1934/99 - SPESE PER RIMOZIONE NEVE DALL'ABITATO</t>
  </si>
  <si>
    <t>10.05.1 - 2790/1930/2 - CANONE NOLEGGIO MOTOSPAZZATRICE</t>
  </si>
  <si>
    <t>U.1.03.02.07.008 - Noleggi di impianti e macchinari</t>
  </si>
  <si>
    <t>10.05.1 - 2890/1935/99 - SPESE ILLUMINAZIONE PUBBLICA</t>
  </si>
  <si>
    <t>U.1.03.02.15.015 - Contratti di servizio per l'illuminazione pubblica</t>
  </si>
  <si>
    <t>12.02.1 - 1550/4029/99 - ASSISTENZA ALUNNI CON DISABILITA'</t>
  </si>
  <si>
    <t>12.03.1 - 4100/1889/99 - INTERVENTI PER ANZIANI</t>
  </si>
  <si>
    <t>U.1.03.02.14.000 - Servizi di ristorazione</t>
  </si>
  <si>
    <t>12.08.1 - 4100/1548/1 - SPESE PER ADESIONE AL PROGETTO PER IL SERVIZIO CIVILE UNIVERSALE</t>
  </si>
  <si>
    <t>12.09.1 - 4200/1662/99 - ACQUISTO BENI PER CIMITERI</t>
  </si>
  <si>
    <t>12.09.1 - 4200/1663/99 - UTENZE VARIE CIMITERI</t>
  </si>
  <si>
    <t>13.07.1 - 3880/1640/99 - SPESA PER MANTENIMENTO CANI</t>
  </si>
  <si>
    <t>U.1.03.02.15.011 - Contratti di servizio per la lotta al randagismo</t>
  </si>
  <si>
    <t>14.04.1 - 580/1088/99 - SPESA SPORTELLO UNICO</t>
  </si>
  <si>
    <t>14.04.1 - 4750/2105/1 - PESO PUBBLICO - UTENZE</t>
  </si>
  <si>
    <t>16.01.1 - 470/1159/99 - SPESE GESTIONE FONDI RUSTICI - MANUTENZIONE MEZZI</t>
  </si>
  <si>
    <t>U.1.03.02.09.004 - Manutenzione ordinaria e riparazioni di impianti e macchinari</t>
  </si>
  <si>
    <t>16.01.1 - 470/1160/99 - SPESE GESTIONE FONDI RUSTICI - DISINFESTAZIONI</t>
  </si>
  <si>
    <t>01.03.1 - 270/2076/1 - TAGLI SPENDING REVIEW ORDINARIA</t>
  </si>
  <si>
    <t>U.1.04.01.01.000 - Trasferimenti correnti a Amministrazioni Centrali</t>
  </si>
  <si>
    <t>U.1.04.01.01.001 - Trasferimenti correnti a Ministeri</t>
  </si>
  <si>
    <t>01.03.1 - 270/2076/99 - TAGLI SPENDING REVIEW INFORMATICA</t>
  </si>
  <si>
    <t>U.1.04.01.01.020 - Trasferimenti correnti al Ministero dell'economia in attuazione di norme in materia di contenimento di spesa</t>
  </si>
  <si>
    <t>01.07.1 - 160/1010/99 - CONTRIBUTO ASSOCIAZIONE ANUSCA</t>
  </si>
  <si>
    <t>U.1.04.04.01.000 - Trasferimenti correnti a Istituzioni Sociali Private</t>
  </si>
  <si>
    <t>U.1.04.04.01.001 - Trasferimenti correnti a Istituzioni Sociali Private</t>
  </si>
  <si>
    <t>01.11.1 - 820/1069/99 - QUOTE PARTECIPAZIONE CONSORZI ED ASSOCIAZIONI</t>
  </si>
  <si>
    <t>U.1.04.01.02.000 - Trasferimenti correnti a Amministrazioni Locali</t>
  </si>
  <si>
    <t>U.1.04.01.02.005 - Trasferimenti correnti a Unioni di Comuni</t>
  </si>
  <si>
    <t>01.11.1 - 820/1072/1 - TRASFERIMENTO QUOTE PER CONVENZIONI</t>
  </si>
  <si>
    <t>U.1.04.01.04.000 - Trasferimenti correnti a organismi interni e/o unità locali della amministrazione</t>
  </si>
  <si>
    <t>U.1.04.01.04.001 - Trasferimenti correnti a organismi interni e/o unità locali della amministrazione</t>
  </si>
  <si>
    <t>01.11.1 - 820/1072/99 - TRASFERIMENTO QUOTE PER CONVENZIONE POLIZIA MUNICIPALE</t>
  </si>
  <si>
    <t>U.1.04.01.02.003 - Trasferimenti correnti a Comuni</t>
  </si>
  <si>
    <t>04.01.1 - 1480/1509/99 - CONTRIBUTI ALLE FAMIGLIE</t>
  </si>
  <si>
    <t>U.1.04.02.05.000 - Altri trasferimenti a famiglie</t>
  </si>
  <si>
    <t>U.1.04.02.05.999 - Altri trasferimenti a famiglie n.a.c.</t>
  </si>
  <si>
    <t>04.06.1 - 1590/1431/99 - Convenzione scuolabus</t>
  </si>
  <si>
    <t>05.02.1 - 30/1511/99 - adesione sistema bibliotecario</t>
  </si>
  <si>
    <t>06.01.1 - 2470/1830/99 - CONTRIBUTI PER INIZIATIVE RICREATIVE E SPORTIVE</t>
  </si>
  <si>
    <t>09.03.1 - 3540/1741/99 - SPESE PER SMALTIMENTO RIFIUTI SPECIALI (DISCARICA INERTI)</t>
  </si>
  <si>
    <t>U.1.04.03.99.000 - Trasferimenti correnti a altre imprese</t>
  </si>
  <si>
    <t>U.1.04.03.99.999 - Trasferimenti correnti a altre imprese</t>
  </si>
  <si>
    <t>09.03.1 - 3570/1742/1 - VERSAMENTO COMPONENTI PEREQUATIVE TARI (UR1 e UR2)</t>
  </si>
  <si>
    <t>U.1.04.01.01.006 - Trasferimenti correnti a enti di regolazione dell'attività economica</t>
  </si>
  <si>
    <t>11.01.1 - 3350/1507/99 - CONTRIBUTO ALLA PROTEZIONE CIVILE</t>
  </si>
  <si>
    <t>12.03.1 - 4120/1886/99 - CONVENZIONE PER TRASPORTO ANZIANI</t>
  </si>
  <si>
    <t>12.04.1 - 4120/1878/2 - VERSAMENTO COMPONENTE PEREQUATIVA TARI (UR3)</t>
  </si>
  <si>
    <t>U.1.04.01.01.999 - Trasferimenti correnti a altre Amministrazioni Centrali n.a.c.</t>
  </si>
  <si>
    <t>12.04.1 - 4120/1878/99 - ASSISTENZA INDIGENTI E BISOGNOSI</t>
  </si>
  <si>
    <t>U.1.04.02.02.000 - Interventi assistenziali</t>
  </si>
  <si>
    <t>U.1.04.02.02.999 - Altri assegni e sussidi assistenziali</t>
  </si>
  <si>
    <t>12.05.1 - 4120/1879/1 - CONTRIBUTI ALLE FAMIGLIE</t>
  </si>
  <si>
    <t>12.06.1 - 3240/1547/99 - INTEGRAZIONE DEI CANONI DI LOCAZIONE PER I CONDUTTORI MENO ABBIENTI</t>
  </si>
  <si>
    <t>12.07.1 - 4120/1876/99 - SERVIZI SOCIO ASSISTENZIALE QUOTA U.S.S.L.</t>
  </si>
  <si>
    <t>U.1.04.01.02.011 - Trasferimenti correnti a Aziende sanitarie locali n.a.f.</t>
  </si>
  <si>
    <t>12.08.1 - 3240/1548/99 - SOSTEGNI VARI A ONLUS</t>
  </si>
  <si>
    <t>12.11.1 - 3790/1880/1 - INTERVENTI PER ASILI NIDO</t>
  </si>
  <si>
    <t>01.05.1 - 170/1070/1 - QUOTA INTERESSI PASSIVI PER MUTUI CDP - IMMOBILI</t>
  </si>
  <si>
    <t>U.1.07.05.04.000 - Interessi passivi su finanziamenti a medio lungo termine a Imprese</t>
  </si>
  <si>
    <t>U.1.07.05.04.003 - Interessi passivi a Cassa Depositi e Prestiti SPA su mutui e altri finanziamenti a medio lungo termine</t>
  </si>
  <si>
    <t>Semestrale</t>
  </si>
  <si>
    <t>10.05.1 - 3140/1826/1 - QUOTA INTERESSI PASSIVI PER MUTUI UNICREDIT - SPAZZATRICE</t>
  </si>
  <si>
    <t>U.1.07.05.04.999 - Interessi passivi a altre imprese su finanziamenti a medio lungo termine</t>
  </si>
  <si>
    <t>50.01.1 - 3140/1070/99 - QUOTA INTERESSI MUTUI SU IMMOBILI COMUNALI</t>
  </si>
  <si>
    <t>U.1.07.04.01.000 - Interessi passivi a Amministrazioni Centrali su finanziamenti a breve termine</t>
  </si>
  <si>
    <t>U.1.07.04.01.999 - Interessi passivi a altre Amministrazioni Centrali n.a.c. su finanziamenti a breve termine</t>
  </si>
  <si>
    <t>50.01.1 - 3140/1826/99 - INTERESSI PASSIVI PER ACQUISTO SPAZZATRICE (UNICREDIT)</t>
  </si>
  <si>
    <t>01.04.1 - 410/2157/99 - SGRAVI E RESTITUZIONE DI TRIBUTI ED ENTRATE (PRIVATI)</t>
  </si>
  <si>
    <t>U.1.09.99.04.000 - Rimborsi di parte corrente a Famiglie di somme non dovute o incassate in eccesso</t>
  </si>
  <si>
    <t>U.1.09.99.04.001 - Rimborsi di parte corrente a Famiglie di somme non dovute o incassate in eccesso</t>
  </si>
  <si>
    <t>01.04.1 - 410/2159/99 - RESTITUZIONE TRIBUTI NON DOVUTI  (COMUNI)</t>
  </si>
  <si>
    <t>U.1.09.99.02.000 - Rimborsi di parte corrente ad Amministrazioni Locali di somme non dovute o incassate in eccesso</t>
  </si>
  <si>
    <t>U.1.09.99.02.001 - Rimborsi di parte corrente ad Amministrazioni Locali di somme non dovute o incassate in eccesso</t>
  </si>
  <si>
    <t>01.01.1 - 130/1048/1 - SPESE PER EVENTI E CERIMONIE - ECONOMATO</t>
  </si>
  <si>
    <t>U.1.10.99.99.000 - Altre spese correnti n.a.c.</t>
  </si>
  <si>
    <t>U.1.10.99.99.999 - Altre spese correnti n.a.c.</t>
  </si>
  <si>
    <t>01.01.1 - 130/1048/99 - SPESE PER FESTE CERIMONIE E SOLENNITA' CIVILI</t>
  </si>
  <si>
    <t>01.03.1 - 140/1044/99 - ONERI PER LE ASSICURAZIONI</t>
  </si>
  <si>
    <t>U.1.10.04.01.000 - Premi di assicurazione contro i danni</t>
  </si>
  <si>
    <t>01.03.1 - 510/1157/99 - IMPOSTE E TASSE RELATIVI AL PATRIMONIO DISPONIBILE COMUNALE</t>
  </si>
  <si>
    <t>U.1.10.03.01.000 - Versamenti IVA a debito per le gestioni commerciali</t>
  </si>
  <si>
    <t>U.1.10.03.01.001 - Versamenti IVA a debito per le gestioni commerciali</t>
  </si>
  <si>
    <t>20.01.1 - 880/2151/1 - FONDO DI RISERVA DI CASSA</t>
  </si>
  <si>
    <t>U.1.10.01.01.000 - Fondo di riserva</t>
  </si>
  <si>
    <t>U.1.10.01.01.001 - Fondi di riserva</t>
  </si>
  <si>
    <t>01.05.2 - 460/3055/99 - ACQUISIZIONE IMMOBILI DA DEMOLIRE</t>
  </si>
  <si>
    <t>U.2.02.01.10.000 - Beni immobili di valore culturale, storico ed artistico</t>
  </si>
  <si>
    <t>U.2.02.01.10.001 - Fabbricati ad uso abitativo di valore culturale, storico ed artistico</t>
  </si>
  <si>
    <t>09.08.2 - 9030/3356/99 - FONDI CIPE  MIRATI AD INTERVENTI IN CAMPO AMBIENTALE</t>
  </si>
  <si>
    <t>U.2.02.01.04.000 - Impianti e macchinari</t>
  </si>
  <si>
    <t>U.2.02.01.04.002 - Impianti</t>
  </si>
  <si>
    <t>10.05.2 - 8230/3472/99 - MANUTENZIONE STRAORD. VIE E PIAZZE</t>
  </si>
  <si>
    <t>U.2.02.01.09.000 - Beni immobili</t>
  </si>
  <si>
    <t>U.2.02.01.09.012 - Infrastrutture stradali</t>
  </si>
  <si>
    <t>10.05.2 - 8230/3480/99 - MANUTENZIONE STRAORDINARIA STRADE ESTERNE (OO.UU.)</t>
  </si>
  <si>
    <t>12.09.2 - 9530/3306/99 - MANUTENZ.NE  CIMITERO</t>
  </si>
  <si>
    <t>U.2.02.01.09.015 - Cimiteri</t>
  </si>
  <si>
    <t>01.05.2 - 8590/4022/1 - PNRR - MISURA M2.C4.I2 - 2 PREVENIRE E CONTRASTARE GLI EFFETTI DEI CAMBIAMENTI CLIMATICI SUI FENOMENI DI DISSESTO IDREOGEOLOGICO E SULLA VULNERABILUTA' DEL TERRITORIO</t>
  </si>
  <si>
    <t>U.2.03.01.01.000 - Contributi agli investimenti a Amministrazioni Centrali</t>
  </si>
  <si>
    <t>U.2.03.01.01.001 - Contributi agli investimenti a Ministeri</t>
  </si>
  <si>
    <t>17.01.2 - 9110/4061/99 - CAPITALE SOCIALE PER COSTITUZIONE CER</t>
  </si>
  <si>
    <t>U.2.04.23.03.000 - Altri trasferimenti in conto capitale n.a.c. a altre Imprese</t>
  </si>
  <si>
    <t>U.2.04.23.03.999 - Altri trasferimenti in conto capitale n.a.c. a altre Imprese</t>
  </si>
  <si>
    <t>03.02.2 - 9030/3473/99 - IMPIANTO VIDEOSOVEGLIANZA PER CONTROLLO DEL TERRITORIO</t>
  </si>
  <si>
    <t>U.2.05.99.99.000 - Altre spese in conto capitale n.a.c.</t>
  </si>
  <si>
    <t>U.2.05.99.99.999 - Altre spese in conto capitale n.a.c.</t>
  </si>
  <si>
    <t>05.01.2 - 7650/4018/99 - MANUTENZIONE ARCO</t>
  </si>
  <si>
    <t>06.01.2 - 7870/3405/99 - SPESE MANUTENZIONE E FUNZIONAMENTO IMPIANTI SPORTIVI (FONDI CIPE)</t>
  </si>
  <si>
    <t>06.01.2 - 7870/3407/99 - ATTREZZATURE ED IMPIANTI PER CUCINA TENSOSTRUTTURA</t>
  </si>
  <si>
    <t>09.02.2 - 6170/3470/99 - COSTRUZIONE DI SCIVOLO DI VARO IN PROSSIMITA' ARGINE DEL FIUME PO</t>
  </si>
  <si>
    <t>09.02.2 - 9110/4024/99 - RIQUALIFICAZIONE CAMMINAMENTO VIALE STAZIONE</t>
  </si>
  <si>
    <t>10.05.2 - 8250/3474/99 - MANUTENZIONE STRAORDINARIA STRADA FERROVIA FRAZ. DUE STURE</t>
  </si>
  <si>
    <t>16.01.2 - 10250/4021/99 - SPESE PER FONDI RUSTICI</t>
  </si>
  <si>
    <t>50.02.4 - 11050/4011/99 - QUOTE CAPITALE MUTUI CDP</t>
  </si>
  <si>
    <t>U.4.03.01.04.000 - Rimborso Mutui e altri finanziamenti a medio lungo termine a Imprese</t>
  </si>
  <si>
    <t>U.4.03.01.04.003 - Rimborso Mutui e altri finanziamenti a medio lungo termine a Cassa Depositi e Prestiti - Gestione CDP SPA</t>
  </si>
  <si>
    <t>50.02.4 - 11050/4012/99 - QUOTA CAPITALE MUTUI I CON  ENTI DIVERSI DA CASSA DD.PP</t>
  </si>
  <si>
    <t>U.4.03.01.04.999 - Rimborso Mutui e altri finanziamenti a medio lungo termine ad altre imprese</t>
  </si>
  <si>
    <t>99.01.7 - 13530/4001/99 -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</si>
  <si>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</si>
  <si>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</si>
  <si>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99.01.7 - 13540/4002/1 - RITENUTE ERARIALI PROFESSIONISTI</t>
  </si>
  <si>
    <t>U.7.01.03.01.000 - Versamenti di ritenute erariali su Redditi da lavoro autonomo per conto terzi</t>
  </si>
  <si>
    <t>U.7.01.03.01.001 - Versamenti di ritenute erariali su Redditi da lavoro autonomo per conto terzi</t>
  </si>
  <si>
    <t>99.01.7 - 13540/4002/99 - RITENUTE ERARIALI DIPENDENTI</t>
  </si>
  <si>
    <t>U.7.01.02.01.000 - Versamenti di ritenute erariali su Redditi da lavoro dipendente riscosse per conto terzi</t>
  </si>
  <si>
    <t>U.7.01.02.01.001 - Versamenti di ritenute erariali su Redditi da lavoro dipendente riscosse per conto terzi</t>
  </si>
  <si>
    <t>99.01.7 - 13550/4003/99 - ALTRE RITENUTE AL PERSONALE</t>
  </si>
  <si>
    <t>U.7.01.02.99.000 - Altri versamenti di ritenute al personale dipendente per conto di terzi</t>
  </si>
  <si>
    <t>U.7.01.02.99.999 - Altri versamenti di ritenute al personale dipendente per conto di terzi</t>
  </si>
  <si>
    <t>99.01.7 - 13570/4005/2 - VERSAMENTO COMPONENTI PEREQUATIVE SU RUOLO TARI</t>
  </si>
  <si>
    <t>U.7.01.01.99.000 - Versamento di altre ritenute n.a.c.</t>
  </si>
  <si>
    <t>U.7.01.01.99.999 - Versamento di altre ritenute n.a.c.</t>
  </si>
  <si>
    <t>99.01.7 - 13580/4006/1 - SPESE NON ANDATE A BUON FINE</t>
  </si>
  <si>
    <t>U.7.01.99.01.000 - Spese non andate a buon fine</t>
  </si>
  <si>
    <t>U.7.01.99.01.001 - Spese non andate a buon fine</t>
  </si>
  <si>
    <t>99.01.7 - 13580/4006/99 - ANTICIPAZIONE DI FONDI PER IL SERVIZIO ECONOMATO</t>
  </si>
  <si>
    <t>U.7.01.99.03.000 - Costituzione fondi economali e carte aziendali</t>
  </si>
  <si>
    <t>U.7.01.99.03.001 - Costituzione fondi economali e carte aziendali</t>
  </si>
  <si>
    <t>99.01.7 - 13560/4004/99 - RESTITUZIONE DI DEPOSITI CAUZIONALI</t>
  </si>
  <si>
    <t>U.7.02.04.02.000 - Restituzione di depositi cauzionali o contrattuali di terzi</t>
  </si>
  <si>
    <t>U.7.02.04.02.001 - Restituzione di depositi cauzionali o contrattuali di terzi</t>
  </si>
  <si>
    <t>99.01.7 - 13570/4005/1 - VERSAMENTO  I.V.A.  DA  SCISSIONE  PAGAMENTI  ART. 17 TER.   DPR .633/1972</t>
  </si>
  <si>
    <t>U.7.02.99.99.000 - Altre uscite per conto terzi n.a.c.</t>
  </si>
  <si>
    <t>U.7.02.99.99.999 - Altre uscite per conto terzi n.a.c.</t>
  </si>
  <si>
    <t>99.01.7 - 13570/4005/99 - SPESE PER SERVIZI PER CONTO DI TERZI</t>
  </si>
  <si>
    <t>U.7.02.01.02.000 - Acquisto di servizi per conto di terzi</t>
  </si>
  <si>
    <t>U.7.02.01.02.001 - Acquisto di servizi per conto di terzi</t>
  </si>
  <si>
    <t>99.01.7 - 13590/4007/99 -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</si>
</sst>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94">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2"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16" fillId="0" borderId="84" xfId="12" applyNumberFormat="1" applyFont="1" applyBorder="1" applyAlignment="1" applyProtection="1">
      <alignment horizontal="right" wrapText="1"/>
      <protection locked="0"/>
    </xf>
    <xf numFmtId="3" fontId="16" fillId="0" borderId="89" xfId="12" applyNumberFormat="1" applyFont="1" applyBorder="1" applyAlignment="1" applyProtection="1">
      <alignment horizontal="right" wrapText="1"/>
      <protection locked="0"/>
    </xf>
    <xf numFmtId="3" fontId="16" fillId="0" borderId="82" xfId="12" applyNumberFormat="1" applyFont="1" applyBorder="1" applyAlignment="1" applyProtection="1">
      <alignment horizontal="right" wrapText="1"/>
      <protection locked="0"/>
    </xf>
    <xf numFmtId="3" fontId="16" fillId="0" borderId="87"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5" fillId="0" borderId="82" xfId="12" applyNumberFormat="1" applyFont="1" applyBorder="1" applyProtection="1">
      <protection locked="0"/>
    </xf>
    <xf numFmtId="3" fontId="15" fillId="0" borderId="83" xfId="12" applyNumberFormat="1" applyFont="1" applyBorder="1" applyProtection="1">
      <protection locked="0"/>
    </xf>
    <xf numFmtId="3" fontId="15" fillId="0" borderId="87" xfId="12" applyNumberFormat="1" applyFont="1" applyBorder="1" applyProtection="1">
      <protection locked="0"/>
    </xf>
    <xf numFmtId="3" fontId="15" fillId="0" borderId="88" xfId="12" applyNumberFormat="1" applyFont="1" applyBorder="1" applyProtection="1">
      <protection locked="0"/>
    </xf>
    <xf numFmtId="3" fontId="6" fillId="0" borderId="92" xfId="12" applyNumberFormat="1" applyFont="1" applyBorder="1" applyProtection="1">
      <protection locked="0"/>
    </xf>
    <xf numFmtId="3" fontId="15" fillId="0" borderId="90" xfId="12" applyNumberFormat="1" applyFont="1" applyBorder="1" applyProtection="1">
      <protection locked="0"/>
    </xf>
    <xf numFmtId="3" fontId="6" fillId="0" borderId="90" xfId="12" applyNumberFormat="1" applyFont="1" applyBorder="1" applyProtection="1">
      <protection locked="0"/>
    </xf>
    <xf numFmtId="3" fontId="15"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80" t="s">
        <v>164</v>
      </c>
      <c r="B5" s="280"/>
      <c r="C5" s="280"/>
      <c r="D5" s="280"/>
      <c r="E5" s="280"/>
      <c r="F5" s="280"/>
      <c r="G5" s="280"/>
      <c r="H5" s="280"/>
      <c r="I5" s="280"/>
      <c r="J5" s="280"/>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80" t="s">
        <v>166</v>
      </c>
      <c r="B9" s="280"/>
      <c r="C9" s="280"/>
      <c r="D9" s="280"/>
      <c r="E9" s="280"/>
      <c r="F9" s="280"/>
      <c r="G9" s="280"/>
      <c r="H9" s="280"/>
      <c r="I9" s="280"/>
      <c r="J9" s="280"/>
    </row>
    <row r="10" spans="1:10" s="24" customFormat="1" ht="18.75" customHeight="1" x14ac:dyDescent="0.25">
      <c r="A10" s="22"/>
      <c r="B10" s="23"/>
      <c r="C10" s="23"/>
      <c r="D10" s="23"/>
      <c r="E10" s="23"/>
      <c r="F10" s="23"/>
      <c r="G10" s="23"/>
      <c r="H10" s="23"/>
      <c r="I10" s="23"/>
      <c r="J10" s="23"/>
    </row>
    <row r="11" spans="1:10" ht="15.6" customHeight="1" x14ac:dyDescent="0.25">
      <c r="A11" s="277" t="s">
        <v>130</v>
      </c>
      <c r="B11" s="288" t="s">
        <v>131</v>
      </c>
      <c r="C11" s="13" t="s">
        <v>3</v>
      </c>
      <c r="D11" s="12"/>
      <c r="E11" s="12"/>
      <c r="F11" s="12"/>
      <c r="G11" s="12"/>
      <c r="H11" s="12"/>
      <c r="I11" s="12"/>
      <c r="J11" s="11"/>
    </row>
    <row r="12" spans="1:10" ht="33" customHeight="1" x14ac:dyDescent="0.25">
      <c r="A12" s="278"/>
      <c r="B12" s="284"/>
      <c r="C12" s="290" t="s">
        <v>177</v>
      </c>
      <c r="D12" s="291"/>
      <c r="E12" s="8" t="s">
        <v>178</v>
      </c>
      <c r="F12" s="7"/>
      <c r="G12" s="6" t="s">
        <v>179</v>
      </c>
      <c r="H12" s="7"/>
      <c r="I12" s="6" t="s">
        <v>180</v>
      </c>
      <c r="J12" s="5"/>
    </row>
    <row r="13" spans="1:10" ht="37.5" customHeight="1" x14ac:dyDescent="0.25">
      <c r="A13" s="279"/>
      <c r="B13" s="289"/>
      <c r="C13" s="25" t="s">
        <v>143</v>
      </c>
      <c r="D13" s="26" t="s">
        <v>156</v>
      </c>
      <c r="E13" s="27" t="s">
        <v>143</v>
      </c>
      <c r="F13" s="28" t="s">
        <v>156</v>
      </c>
      <c r="G13" s="29" t="s">
        <v>143</v>
      </c>
      <c r="H13" s="28" t="s">
        <v>156</v>
      </c>
      <c r="I13" s="29" t="s">
        <v>143</v>
      </c>
      <c r="J13" s="30" t="s">
        <v>4</v>
      </c>
    </row>
    <row r="14" spans="1:10" s="34" customFormat="1" ht="19.5" customHeight="1" x14ac:dyDescent="0.2">
      <c r="A14" s="31"/>
      <c r="B14" s="32" t="s">
        <v>138</v>
      </c>
      <c r="C14" s="62">
        <v>823869.84</v>
      </c>
      <c r="D14" s="63">
        <v>705692.22</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200396.76</v>
      </c>
      <c r="D17" s="65">
        <f t="shared" si="0"/>
        <v>217564.82</v>
      </c>
      <c r="E17" s="65">
        <f t="shared" si="0"/>
        <v>400975.87999999995</v>
      </c>
      <c r="F17" s="65">
        <f t="shared" si="0"/>
        <v>276765.65999999997</v>
      </c>
      <c r="G17" s="65">
        <f t="shared" si="0"/>
        <v>524230.16</v>
      </c>
      <c r="H17" s="65">
        <f t="shared" si="0"/>
        <v>565009.77</v>
      </c>
      <c r="I17" s="65">
        <f t="shared" si="0"/>
        <v>816441.74000000011</v>
      </c>
      <c r="J17" s="66">
        <f t="shared" si="0"/>
        <v>863583.85999999987</v>
      </c>
    </row>
    <row r="18" spans="1:10" x14ac:dyDescent="0.25">
      <c r="A18" s="43" t="s">
        <v>147</v>
      </c>
      <c r="B18" s="42" t="s">
        <v>148</v>
      </c>
      <c r="C18" s="67">
        <f t="shared" ref="C18:J18" si="1">SUM(C19:C24)</f>
        <v>200396.76</v>
      </c>
      <c r="D18" s="68">
        <f t="shared" si="1"/>
        <v>217564.82</v>
      </c>
      <c r="E18" s="69">
        <f t="shared" si="1"/>
        <v>400975.87999999995</v>
      </c>
      <c r="F18" s="68">
        <f t="shared" si="1"/>
        <v>276765.65999999997</v>
      </c>
      <c r="G18" s="69">
        <f t="shared" si="1"/>
        <v>524230.16</v>
      </c>
      <c r="H18" s="69">
        <f t="shared" si="1"/>
        <v>565009.77</v>
      </c>
      <c r="I18" s="69">
        <f t="shared" si="1"/>
        <v>816441.74000000011</v>
      </c>
      <c r="J18" s="70">
        <f t="shared" si="1"/>
        <v>863583.85999999987</v>
      </c>
    </row>
    <row r="19" spans="1:10" x14ac:dyDescent="0.25">
      <c r="A19" s="43" t="s">
        <v>142</v>
      </c>
      <c r="B19" s="42" t="s">
        <v>154</v>
      </c>
      <c r="C19" s="71">
        <v>106866.03</v>
      </c>
      <c r="D19" s="72">
        <v>101202.13</v>
      </c>
      <c r="E19" s="73">
        <v>264020</v>
      </c>
      <c r="F19" s="73">
        <v>114937.17</v>
      </c>
      <c r="G19" s="73">
        <v>272665.44</v>
      </c>
      <c r="H19" s="73">
        <v>265497.95</v>
      </c>
      <c r="I19" s="72">
        <v>466181.71</v>
      </c>
      <c r="J19" s="74">
        <v>451765.91</v>
      </c>
    </row>
    <row r="20" spans="1:10" x14ac:dyDescent="0.25">
      <c r="A20" s="43" t="s">
        <v>141</v>
      </c>
      <c r="B20" s="42" t="s">
        <v>140</v>
      </c>
      <c r="C20" s="71">
        <v>20430.310000000001</v>
      </c>
      <c r="D20" s="72">
        <v>24250</v>
      </c>
      <c r="E20" s="73">
        <v>49041.97</v>
      </c>
      <c r="F20" s="73">
        <v>48500</v>
      </c>
      <c r="G20" s="73">
        <v>82961.570000000007</v>
      </c>
      <c r="H20" s="73">
        <v>72750</v>
      </c>
      <c r="I20" s="72">
        <v>116750.56</v>
      </c>
      <c r="J20" s="74">
        <v>97000</v>
      </c>
    </row>
    <row r="21" spans="1:10" x14ac:dyDescent="0.25">
      <c r="A21" s="43" t="s">
        <v>139</v>
      </c>
      <c r="B21" s="42" t="s">
        <v>181</v>
      </c>
      <c r="C21" s="71">
        <v>72951.820000000007</v>
      </c>
      <c r="D21" s="72">
        <v>92081.57</v>
      </c>
      <c r="E21" s="73">
        <v>87765.31</v>
      </c>
      <c r="F21" s="73">
        <v>113266.25</v>
      </c>
      <c r="G21" s="73">
        <v>167903.34</v>
      </c>
      <c r="H21" s="73">
        <v>225968.46</v>
      </c>
      <c r="I21" s="72">
        <v>232809.66</v>
      </c>
      <c r="J21" s="74">
        <v>313993.49</v>
      </c>
    </row>
    <row r="22" spans="1:10" x14ac:dyDescent="0.25">
      <c r="A22" s="43" t="s">
        <v>182</v>
      </c>
      <c r="B22" s="42" t="s">
        <v>183</v>
      </c>
      <c r="C22" s="71">
        <v>148.6</v>
      </c>
      <c r="D22" s="72">
        <v>31.12</v>
      </c>
      <c r="E22" s="73">
        <v>148.6</v>
      </c>
      <c r="F22" s="73">
        <v>62.24</v>
      </c>
      <c r="G22" s="73">
        <v>699.81</v>
      </c>
      <c r="H22" s="73">
        <v>793.36</v>
      </c>
      <c r="I22" s="72">
        <v>699.81</v>
      </c>
      <c r="J22" s="74">
        <v>824.46</v>
      </c>
    </row>
    <row r="23" spans="1:10" x14ac:dyDescent="0.25">
      <c r="A23" s="43" t="s">
        <v>184</v>
      </c>
      <c r="B23" s="42" t="s">
        <v>185</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0</v>
      </c>
      <c r="E28" s="73">
        <v>60791.5</v>
      </c>
      <c r="F28" s="73">
        <v>57456.1</v>
      </c>
      <c r="G28" s="73">
        <v>60791.5</v>
      </c>
      <c r="H28" s="73">
        <v>57456.1</v>
      </c>
      <c r="I28" s="73">
        <v>94087.27</v>
      </c>
      <c r="J28" s="74">
        <v>101836.4</v>
      </c>
    </row>
    <row r="29" spans="1:10" ht="30" x14ac:dyDescent="0.25">
      <c r="A29" s="45" t="s">
        <v>5</v>
      </c>
      <c r="B29" s="46" t="s">
        <v>136</v>
      </c>
      <c r="C29" s="75">
        <f t="shared" ref="C29:J29" si="2">+C17+C28</f>
        <v>200396.76</v>
      </c>
      <c r="D29" s="76">
        <f t="shared" si="2"/>
        <v>217564.82</v>
      </c>
      <c r="E29" s="76">
        <f t="shared" si="2"/>
        <v>461767.37999999995</v>
      </c>
      <c r="F29" s="76">
        <f t="shared" si="2"/>
        <v>334221.75999999995</v>
      </c>
      <c r="G29" s="76">
        <f t="shared" si="2"/>
        <v>585021.65999999992</v>
      </c>
      <c r="H29" s="76">
        <f t="shared" si="2"/>
        <v>622465.87</v>
      </c>
      <c r="I29" s="76">
        <f t="shared" si="2"/>
        <v>910529.01000000013</v>
      </c>
      <c r="J29" s="77">
        <f t="shared" si="2"/>
        <v>965420.25999999989</v>
      </c>
    </row>
    <row r="30" spans="1:10" s="47" customFormat="1" x14ac:dyDescent="0.25">
      <c r="A30" s="43" t="s">
        <v>17</v>
      </c>
      <c r="B30" s="42" t="s">
        <v>16</v>
      </c>
      <c r="C30" s="78">
        <v>29041.54</v>
      </c>
      <c r="D30" s="79">
        <v>53282.1</v>
      </c>
      <c r="E30" s="79">
        <v>41100.76</v>
      </c>
      <c r="F30" s="80">
        <v>78384.84</v>
      </c>
      <c r="G30" s="80">
        <v>49561.84</v>
      </c>
      <c r="H30" s="80">
        <v>87152.82</v>
      </c>
      <c r="I30" s="81">
        <v>69200.98</v>
      </c>
      <c r="J30" s="82">
        <v>107405.01</v>
      </c>
    </row>
    <row r="31" spans="1:10" x14ac:dyDescent="0.25">
      <c r="A31" s="43" t="s">
        <v>19</v>
      </c>
      <c r="B31" s="42" t="s">
        <v>18</v>
      </c>
      <c r="C31" s="78"/>
      <c r="D31" s="79">
        <v>0</v>
      </c>
      <c r="E31" s="79"/>
      <c r="F31" s="80">
        <v>0</v>
      </c>
      <c r="G31" s="80"/>
      <c r="H31" s="80">
        <v>0</v>
      </c>
      <c r="I31" s="81"/>
      <c r="J31" s="82">
        <v>200</v>
      </c>
    </row>
    <row r="32" spans="1:10" x14ac:dyDescent="0.25">
      <c r="A32" s="43"/>
      <c r="B32" s="42" t="s">
        <v>120</v>
      </c>
      <c r="C32" s="78">
        <v>1671.54</v>
      </c>
      <c r="D32" s="79">
        <v>2000.9</v>
      </c>
      <c r="E32" s="79">
        <v>1671.54</v>
      </c>
      <c r="F32" s="80">
        <v>2000.8999999999901</v>
      </c>
      <c r="G32" s="80">
        <v>1671.54</v>
      </c>
      <c r="H32" s="80">
        <v>2000.8999999999901</v>
      </c>
      <c r="I32" s="81">
        <v>4291.46</v>
      </c>
      <c r="J32" s="82">
        <v>3976.2599999999902</v>
      </c>
    </row>
    <row r="33" spans="1:10" x14ac:dyDescent="0.25">
      <c r="A33" s="45" t="s">
        <v>15</v>
      </c>
      <c r="B33" s="48" t="s">
        <v>135</v>
      </c>
      <c r="C33" s="75">
        <f t="shared" ref="C33:J33" si="3">+C32+C31+C30</f>
        <v>30713.08</v>
      </c>
      <c r="D33" s="76">
        <f t="shared" si="3"/>
        <v>55283</v>
      </c>
      <c r="E33" s="76">
        <f t="shared" si="3"/>
        <v>42772.3</v>
      </c>
      <c r="F33" s="76">
        <f t="shared" si="3"/>
        <v>80385.739999999991</v>
      </c>
      <c r="G33" s="76">
        <f t="shared" si="3"/>
        <v>51233.38</v>
      </c>
      <c r="H33" s="76">
        <f t="shared" si="3"/>
        <v>89153.72</v>
      </c>
      <c r="I33" s="76">
        <f t="shared" si="3"/>
        <v>73492.44</v>
      </c>
      <c r="J33" s="77">
        <f t="shared" si="3"/>
        <v>111581.26999999999</v>
      </c>
    </row>
    <row r="34" spans="1:10" x14ac:dyDescent="0.25">
      <c r="A34" s="43" t="s">
        <v>22</v>
      </c>
      <c r="B34" s="49" t="s">
        <v>21</v>
      </c>
      <c r="C34" s="78">
        <v>35748.97</v>
      </c>
      <c r="D34" s="79">
        <v>63415.32</v>
      </c>
      <c r="E34" s="79">
        <v>50104.61</v>
      </c>
      <c r="F34" s="80">
        <v>91806.82</v>
      </c>
      <c r="G34" s="80">
        <v>61483.7</v>
      </c>
      <c r="H34" s="80">
        <v>112680.09</v>
      </c>
      <c r="I34" s="81">
        <v>80406.820000000007</v>
      </c>
      <c r="J34" s="82">
        <v>133806.15</v>
      </c>
    </row>
    <row r="35" spans="1:10" ht="30" x14ac:dyDescent="0.25">
      <c r="A35" s="43" t="s">
        <v>24</v>
      </c>
      <c r="B35" s="49" t="s">
        <v>23</v>
      </c>
      <c r="C35" s="78">
        <v>6128</v>
      </c>
      <c r="D35" s="79">
        <v>3025</v>
      </c>
      <c r="E35" s="79">
        <v>8160</v>
      </c>
      <c r="F35" s="80">
        <v>6050</v>
      </c>
      <c r="G35" s="80">
        <v>10224</v>
      </c>
      <c r="H35" s="80">
        <v>9075</v>
      </c>
      <c r="I35" s="81">
        <v>12288</v>
      </c>
      <c r="J35" s="82">
        <v>12100</v>
      </c>
    </row>
    <row r="36" spans="1:10" x14ac:dyDescent="0.25">
      <c r="A36" s="43" t="s">
        <v>26</v>
      </c>
      <c r="B36" s="42" t="s">
        <v>25</v>
      </c>
      <c r="C36" s="78">
        <v>0.27</v>
      </c>
      <c r="D36" s="79">
        <v>50.13</v>
      </c>
      <c r="E36" s="79">
        <v>0.27</v>
      </c>
      <c r="F36" s="80">
        <v>50.13</v>
      </c>
      <c r="G36" s="80">
        <v>0.27</v>
      </c>
      <c r="H36" s="80">
        <v>50.13</v>
      </c>
      <c r="I36" s="81">
        <v>0.27</v>
      </c>
      <c r="J36" s="82">
        <v>50.13</v>
      </c>
    </row>
    <row r="37" spans="1:10" x14ac:dyDescent="0.25">
      <c r="A37" s="43" t="s">
        <v>28</v>
      </c>
      <c r="B37" s="42" t="s">
        <v>27</v>
      </c>
      <c r="C37" s="83"/>
      <c r="D37" s="84"/>
      <c r="E37" s="84"/>
      <c r="F37" s="85"/>
      <c r="G37" s="85"/>
      <c r="H37" s="85"/>
      <c r="I37" s="86"/>
      <c r="J37" s="87"/>
    </row>
    <row r="38" spans="1:10" x14ac:dyDescent="0.25">
      <c r="A38" s="43" t="s">
        <v>30</v>
      </c>
      <c r="B38" s="42" t="s">
        <v>29</v>
      </c>
      <c r="C38" s="83">
        <v>3908.84</v>
      </c>
      <c r="D38" s="84">
        <v>23086.74</v>
      </c>
      <c r="E38" s="84">
        <v>9235.64</v>
      </c>
      <c r="F38" s="85">
        <v>39182.699999999997</v>
      </c>
      <c r="G38" s="85">
        <v>18908.560000000001</v>
      </c>
      <c r="H38" s="85">
        <v>65274.48</v>
      </c>
      <c r="I38" s="86">
        <v>27466.42</v>
      </c>
      <c r="J38" s="87">
        <v>89775.26</v>
      </c>
    </row>
    <row r="39" spans="1:10" x14ac:dyDescent="0.25">
      <c r="A39" s="45" t="s">
        <v>20</v>
      </c>
      <c r="B39" s="48" t="s">
        <v>119</v>
      </c>
      <c r="C39" s="75">
        <f t="shared" ref="C39:J39" si="4">+C38+C37+C36+C35+C34</f>
        <v>45786.080000000002</v>
      </c>
      <c r="D39" s="76">
        <f t="shared" si="4"/>
        <v>89577.19</v>
      </c>
      <c r="E39" s="76">
        <f t="shared" si="4"/>
        <v>67500.52</v>
      </c>
      <c r="F39" s="76">
        <f t="shared" si="4"/>
        <v>137089.65</v>
      </c>
      <c r="G39" s="76">
        <f t="shared" si="4"/>
        <v>90616.53</v>
      </c>
      <c r="H39" s="76">
        <f t="shared" si="4"/>
        <v>187079.7</v>
      </c>
      <c r="I39" s="76">
        <f t="shared" si="4"/>
        <v>120161.51000000001</v>
      </c>
      <c r="J39" s="77">
        <f t="shared" si="4"/>
        <v>235731.53999999998</v>
      </c>
    </row>
    <row r="40" spans="1:10" x14ac:dyDescent="0.25">
      <c r="A40" s="43" t="s">
        <v>33</v>
      </c>
      <c r="B40" s="42" t="s">
        <v>32</v>
      </c>
      <c r="C40" s="83"/>
      <c r="D40" s="84"/>
      <c r="E40" s="84"/>
      <c r="F40" s="85"/>
      <c r="G40" s="85"/>
      <c r="H40" s="85"/>
      <c r="I40" s="86"/>
      <c r="J40" s="87"/>
    </row>
    <row r="41" spans="1:10" x14ac:dyDescent="0.25">
      <c r="A41" s="43" t="s">
        <v>34</v>
      </c>
      <c r="B41" s="42" t="s">
        <v>0</v>
      </c>
      <c r="C41" s="83">
        <v>71060.09</v>
      </c>
      <c r="D41" s="84">
        <v>69059</v>
      </c>
      <c r="E41" s="84">
        <v>76637.02</v>
      </c>
      <c r="F41" s="85">
        <v>69059</v>
      </c>
      <c r="G41" s="85">
        <v>126637.02</v>
      </c>
      <c r="H41" s="85">
        <v>69059</v>
      </c>
      <c r="I41" s="86">
        <v>126637.02</v>
      </c>
      <c r="J41" s="87">
        <v>435126.83</v>
      </c>
    </row>
    <row r="42" spans="1:10" x14ac:dyDescent="0.25">
      <c r="A42" s="43" t="s">
        <v>35</v>
      </c>
      <c r="B42" s="42" t="s">
        <v>1</v>
      </c>
      <c r="C42" s="83"/>
      <c r="D42" s="84"/>
      <c r="E42" s="84"/>
      <c r="F42" s="85"/>
      <c r="G42" s="85"/>
      <c r="H42" s="85"/>
      <c r="I42" s="86"/>
      <c r="J42" s="87"/>
    </row>
    <row r="43" spans="1:10" x14ac:dyDescent="0.25">
      <c r="A43" s="43" t="s">
        <v>37</v>
      </c>
      <c r="B43" s="42" t="s">
        <v>36</v>
      </c>
      <c r="C43" s="78"/>
      <c r="D43" s="79">
        <v>0</v>
      </c>
      <c r="E43" s="79"/>
      <c r="F43" s="80">
        <v>0</v>
      </c>
      <c r="G43" s="80"/>
      <c r="H43" s="80">
        <v>0</v>
      </c>
      <c r="I43" s="81"/>
      <c r="J43" s="82">
        <v>664.6</v>
      </c>
    </row>
    <row r="44" spans="1:10" x14ac:dyDescent="0.25">
      <c r="A44" s="43" t="s">
        <v>38</v>
      </c>
      <c r="B44" s="42" t="s">
        <v>2</v>
      </c>
      <c r="C44" s="78">
        <v>516</v>
      </c>
      <c r="D44" s="79">
        <v>5000</v>
      </c>
      <c r="E44" s="79">
        <v>709.12</v>
      </c>
      <c r="F44" s="80">
        <v>5000</v>
      </c>
      <c r="G44" s="80">
        <v>757.12</v>
      </c>
      <c r="H44" s="80">
        <v>5000</v>
      </c>
      <c r="I44" s="81">
        <v>11171.12</v>
      </c>
      <c r="J44" s="82">
        <v>5000</v>
      </c>
    </row>
    <row r="45" spans="1:10" x14ac:dyDescent="0.25">
      <c r="A45" s="45" t="s">
        <v>31</v>
      </c>
      <c r="B45" s="48" t="s">
        <v>118</v>
      </c>
      <c r="C45" s="75">
        <f t="shared" ref="C45:J45" si="5">+C44+C43+C42+C41+C40</f>
        <v>71576.09</v>
      </c>
      <c r="D45" s="76">
        <f t="shared" si="5"/>
        <v>74059</v>
      </c>
      <c r="E45" s="76">
        <f t="shared" si="5"/>
        <v>77346.14</v>
      </c>
      <c r="F45" s="76">
        <f t="shared" si="5"/>
        <v>74059</v>
      </c>
      <c r="G45" s="76">
        <f t="shared" si="5"/>
        <v>127394.14</v>
      </c>
      <c r="H45" s="76">
        <f t="shared" si="5"/>
        <v>74059</v>
      </c>
      <c r="I45" s="76">
        <f t="shared" si="5"/>
        <v>137808.14000000001</v>
      </c>
      <c r="J45" s="77">
        <f t="shared" si="5"/>
        <v>440791.43</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c r="E53" s="89"/>
      <c r="F53" s="90"/>
      <c r="G53" s="90"/>
      <c r="H53" s="90"/>
      <c r="I53" s="91"/>
      <c r="J53" s="92"/>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0</v>
      </c>
    </row>
    <row r="56" spans="1:10" x14ac:dyDescent="0.25">
      <c r="A56" s="43" t="s">
        <v>59</v>
      </c>
      <c r="B56" s="42" t="s">
        <v>58</v>
      </c>
      <c r="C56" s="88">
        <v>18213.18</v>
      </c>
      <c r="D56" s="89">
        <v>52335.88</v>
      </c>
      <c r="E56" s="89">
        <v>38499.24</v>
      </c>
      <c r="F56" s="90">
        <v>96671.76</v>
      </c>
      <c r="G56" s="90">
        <v>55227.78</v>
      </c>
      <c r="H56" s="90">
        <v>141007.64000000001</v>
      </c>
      <c r="I56" s="91">
        <v>76408.28</v>
      </c>
      <c r="J56" s="92">
        <v>198448.43</v>
      </c>
    </row>
    <row r="57" spans="1:10" x14ac:dyDescent="0.25">
      <c r="A57" s="43" t="s">
        <v>61</v>
      </c>
      <c r="B57" s="42" t="s">
        <v>60</v>
      </c>
      <c r="C57" s="88">
        <v>37245.589999999997</v>
      </c>
      <c r="D57" s="89">
        <v>34996.58</v>
      </c>
      <c r="E57" s="89">
        <v>55589.62</v>
      </c>
      <c r="F57" s="90">
        <v>69993.16</v>
      </c>
      <c r="G57" s="90">
        <v>73757.91</v>
      </c>
      <c r="H57" s="90">
        <v>104989.74</v>
      </c>
      <c r="I57" s="91">
        <v>99852.55</v>
      </c>
      <c r="J57" s="92">
        <v>139986.32999999999</v>
      </c>
    </row>
    <row r="58" spans="1:10" x14ac:dyDescent="0.25">
      <c r="A58" s="45" t="s">
        <v>57</v>
      </c>
      <c r="B58" s="46" t="s">
        <v>115</v>
      </c>
      <c r="C58" s="75">
        <f t="shared" ref="C58:J58" si="8">+C57+C56</f>
        <v>55458.77</v>
      </c>
      <c r="D58" s="76">
        <f t="shared" si="8"/>
        <v>87332.459999999992</v>
      </c>
      <c r="E58" s="76">
        <f t="shared" si="8"/>
        <v>94088.86</v>
      </c>
      <c r="F58" s="76">
        <f t="shared" si="8"/>
        <v>166664.91999999998</v>
      </c>
      <c r="G58" s="76">
        <f t="shared" si="8"/>
        <v>128985.69</v>
      </c>
      <c r="H58" s="76">
        <f t="shared" si="8"/>
        <v>245997.38</v>
      </c>
      <c r="I58" s="76">
        <f t="shared" si="8"/>
        <v>176260.83000000002</v>
      </c>
      <c r="J58" s="77">
        <f t="shared" si="8"/>
        <v>338434.76</v>
      </c>
    </row>
    <row r="59" spans="1:10" ht="17.25" x14ac:dyDescent="0.25">
      <c r="A59" s="50" t="s">
        <v>121</v>
      </c>
      <c r="B59" s="51" t="s">
        <v>144</v>
      </c>
      <c r="C59" s="93"/>
      <c r="D59" s="94">
        <v>0</v>
      </c>
      <c r="E59" s="94"/>
      <c r="F59" s="94">
        <v>0</v>
      </c>
      <c r="G59" s="95"/>
      <c r="H59" s="95">
        <v>0</v>
      </c>
      <c r="I59" s="95"/>
      <c r="J59" s="96">
        <v>0</v>
      </c>
    </row>
    <row r="60" spans="1:10" s="37" customFormat="1" x14ac:dyDescent="0.25">
      <c r="A60" s="286" t="s">
        <v>155</v>
      </c>
      <c r="B60" s="287"/>
      <c r="C60" s="97">
        <f>+C59+C58+C55+C50+C45+C39+C33+C29</f>
        <v>403930.78</v>
      </c>
      <c r="D60" s="98">
        <f t="shared" ref="D60:J60" si="9">D59+D58+D55+D50+D45+D39+D33+D29</f>
        <v>523816.47000000003</v>
      </c>
      <c r="E60" s="98">
        <f t="shared" si="9"/>
        <v>743475.19999999995</v>
      </c>
      <c r="F60" s="98">
        <f t="shared" si="9"/>
        <v>792421.06999999983</v>
      </c>
      <c r="G60" s="98">
        <f t="shared" si="9"/>
        <v>983251.39999999991</v>
      </c>
      <c r="H60" s="98">
        <f t="shared" si="9"/>
        <v>1218755.67</v>
      </c>
      <c r="I60" s="98">
        <f t="shared" si="9"/>
        <v>1418251.9300000002</v>
      </c>
      <c r="J60" s="99">
        <f t="shared" si="9"/>
        <v>2091959.2599999998</v>
      </c>
    </row>
    <row r="61" spans="1:10" x14ac:dyDescent="0.25">
      <c r="A61" s="4" t="s">
        <v>160</v>
      </c>
      <c r="B61" s="3"/>
      <c r="C61" s="16"/>
      <c r="D61" s="100">
        <v>0</v>
      </c>
      <c r="E61" s="17"/>
      <c r="F61" s="100">
        <v>0</v>
      </c>
      <c r="G61" s="17"/>
      <c r="H61" s="100">
        <v>0</v>
      </c>
      <c r="I61" s="17"/>
      <c r="J61" s="102">
        <v>0</v>
      </c>
    </row>
    <row r="62" spans="1:10" x14ac:dyDescent="0.25">
      <c r="A62" s="286" t="s">
        <v>133</v>
      </c>
      <c r="B62" s="287"/>
      <c r="C62" s="97">
        <f>+C60+C14</f>
        <v>1227800.6200000001</v>
      </c>
      <c r="D62" s="98">
        <f>+D60+D14</f>
        <v>1229508.69</v>
      </c>
      <c r="E62" s="98">
        <f>+E60+C14</f>
        <v>1567345.04</v>
      </c>
      <c r="F62" s="98">
        <f>+F60+D14</f>
        <v>1498113.2899999998</v>
      </c>
      <c r="G62" s="98">
        <f>+G60+C14</f>
        <v>1807121.2399999998</v>
      </c>
      <c r="H62" s="98">
        <f>+H60+D14</f>
        <v>1924447.89</v>
      </c>
      <c r="I62" s="98">
        <f>+I60+C14</f>
        <v>2242121.77</v>
      </c>
      <c r="J62" s="99">
        <f>+J60+D14</f>
        <v>2797651.4799999995</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7" t="s">
        <v>130</v>
      </c>
      <c r="B65" s="283" t="s">
        <v>131</v>
      </c>
      <c r="C65" s="281" t="s">
        <v>122</v>
      </c>
      <c r="D65" s="281"/>
      <c r="E65" s="281"/>
      <c r="F65" s="281"/>
      <c r="G65" s="281"/>
      <c r="H65" s="281"/>
      <c r="I65" s="281"/>
      <c r="J65" s="282"/>
    </row>
    <row r="66" spans="1:10" ht="33" customHeight="1" x14ac:dyDescent="0.25">
      <c r="A66" s="278"/>
      <c r="B66" s="284"/>
      <c r="C66" s="275" t="s">
        <v>177</v>
      </c>
      <c r="D66" s="276"/>
      <c r="E66" s="8" t="s">
        <v>178</v>
      </c>
      <c r="F66" s="7"/>
      <c r="G66" s="6" t="s">
        <v>179</v>
      </c>
      <c r="H66" s="7"/>
      <c r="I66" s="6" t="s">
        <v>180</v>
      </c>
      <c r="J66" s="5"/>
    </row>
    <row r="67" spans="1:10" ht="37.5" customHeight="1" x14ac:dyDescent="0.25">
      <c r="A67" s="279"/>
      <c r="B67" s="285"/>
      <c r="C67" s="29" t="s">
        <v>143</v>
      </c>
      <c r="D67" s="28" t="s">
        <v>156</v>
      </c>
      <c r="E67" s="29" t="s">
        <v>143</v>
      </c>
      <c r="F67" s="28" t="s">
        <v>156</v>
      </c>
      <c r="G67" s="29" t="s">
        <v>143</v>
      </c>
      <c r="H67" s="28" t="s">
        <v>156</v>
      </c>
      <c r="I67" s="29" t="s">
        <v>143</v>
      </c>
      <c r="J67" s="30" t="s">
        <v>4</v>
      </c>
    </row>
    <row r="68" spans="1:10" x14ac:dyDescent="0.25">
      <c r="A68" s="43" t="s">
        <v>64</v>
      </c>
      <c r="B68" s="42" t="s">
        <v>63</v>
      </c>
      <c r="C68" s="103">
        <v>56797.91</v>
      </c>
      <c r="D68" s="104">
        <v>73084.929999999993</v>
      </c>
      <c r="E68" s="104">
        <v>130313.58</v>
      </c>
      <c r="F68" s="104">
        <v>183456.29</v>
      </c>
      <c r="G68" s="104">
        <v>201365.02</v>
      </c>
      <c r="H68" s="104">
        <v>261160.51</v>
      </c>
      <c r="I68" s="104">
        <v>287869.82</v>
      </c>
      <c r="J68" s="105">
        <v>352758.42</v>
      </c>
    </row>
    <row r="69" spans="1:10" x14ac:dyDescent="0.25">
      <c r="A69" s="43" t="s">
        <v>66</v>
      </c>
      <c r="B69" s="42" t="s">
        <v>65</v>
      </c>
      <c r="C69" s="106">
        <v>2701.35</v>
      </c>
      <c r="D69" s="107">
        <v>5705.23</v>
      </c>
      <c r="E69" s="107">
        <v>6774.19</v>
      </c>
      <c r="F69" s="107">
        <v>13556.18</v>
      </c>
      <c r="G69" s="107">
        <v>13185.47</v>
      </c>
      <c r="H69" s="107">
        <v>19242.78</v>
      </c>
      <c r="I69" s="107">
        <v>20760.86</v>
      </c>
      <c r="J69" s="108">
        <v>27380.83</v>
      </c>
    </row>
    <row r="70" spans="1:10" x14ac:dyDescent="0.25">
      <c r="A70" s="43" t="s">
        <v>68</v>
      </c>
      <c r="B70" s="42" t="s">
        <v>67</v>
      </c>
      <c r="C70" s="109">
        <v>158536.87</v>
      </c>
      <c r="D70" s="110">
        <v>235973.01</v>
      </c>
      <c r="E70" s="110">
        <v>303469.14</v>
      </c>
      <c r="F70" s="110">
        <v>426748.54</v>
      </c>
      <c r="G70" s="110">
        <v>435010.76</v>
      </c>
      <c r="H70" s="110">
        <v>597698.39</v>
      </c>
      <c r="I70" s="110">
        <v>564318.34</v>
      </c>
      <c r="J70" s="111">
        <v>771955.38</v>
      </c>
    </row>
    <row r="71" spans="1:10" x14ac:dyDescent="0.25">
      <c r="A71" s="43" t="s">
        <v>69</v>
      </c>
      <c r="B71" s="42" t="s">
        <v>14</v>
      </c>
      <c r="C71" s="106">
        <v>10722.98</v>
      </c>
      <c r="D71" s="107">
        <v>29672.03</v>
      </c>
      <c r="E71" s="107">
        <v>39324.980000000003</v>
      </c>
      <c r="F71" s="107">
        <v>46102.92</v>
      </c>
      <c r="G71" s="107">
        <v>59336.83</v>
      </c>
      <c r="H71" s="107">
        <v>73705.19</v>
      </c>
      <c r="I71" s="107">
        <v>76344.83</v>
      </c>
      <c r="J71" s="108">
        <v>95884.08</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v>2558.5500000000002</v>
      </c>
      <c r="D74" s="110">
        <v>0</v>
      </c>
      <c r="E74" s="110">
        <v>2970.97</v>
      </c>
      <c r="F74" s="110">
        <v>1370</v>
      </c>
      <c r="G74" s="110">
        <v>6381.69</v>
      </c>
      <c r="H74" s="110">
        <v>1370</v>
      </c>
      <c r="I74" s="110">
        <v>9480.1299999999992</v>
      </c>
      <c r="J74" s="111">
        <v>2740</v>
      </c>
    </row>
    <row r="75" spans="1:10" x14ac:dyDescent="0.25">
      <c r="A75" s="43" t="s">
        <v>76</v>
      </c>
      <c r="B75" s="42" t="s">
        <v>75</v>
      </c>
      <c r="C75" s="106"/>
      <c r="D75" s="107"/>
      <c r="E75" s="107"/>
      <c r="F75" s="107"/>
      <c r="G75" s="107"/>
      <c r="H75" s="107"/>
      <c r="I75" s="107"/>
      <c r="J75" s="108"/>
    </row>
    <row r="76" spans="1:10" x14ac:dyDescent="0.25">
      <c r="A76" s="43" t="s">
        <v>78</v>
      </c>
      <c r="B76" s="42" t="s">
        <v>77</v>
      </c>
      <c r="C76" s="106">
        <v>174</v>
      </c>
      <c r="D76" s="107">
        <v>284.5</v>
      </c>
      <c r="E76" s="107">
        <v>8181.74</v>
      </c>
      <c r="F76" s="107">
        <v>4379.04</v>
      </c>
      <c r="G76" s="107">
        <v>8932.74</v>
      </c>
      <c r="H76" s="107">
        <v>5607.54</v>
      </c>
      <c r="I76" s="107">
        <v>9307.19</v>
      </c>
      <c r="J76" s="108">
        <v>5649.98</v>
      </c>
    </row>
    <row r="77" spans="1:10" x14ac:dyDescent="0.25">
      <c r="A77" s="43" t="s">
        <v>80</v>
      </c>
      <c r="B77" s="42" t="s">
        <v>79</v>
      </c>
      <c r="C77" s="106">
        <v>5655.29</v>
      </c>
      <c r="D77" s="107">
        <v>7350.65</v>
      </c>
      <c r="E77" s="107">
        <v>7362.39</v>
      </c>
      <c r="F77" s="107">
        <v>10179.25</v>
      </c>
      <c r="G77" s="107">
        <v>8860.09</v>
      </c>
      <c r="H77" s="107">
        <v>13091.37</v>
      </c>
      <c r="I77" s="107">
        <v>21999.83</v>
      </c>
      <c r="J77" s="108">
        <v>29019.4</v>
      </c>
    </row>
    <row r="78" spans="1:10" x14ac:dyDescent="0.25">
      <c r="A78" s="45" t="s">
        <v>62</v>
      </c>
      <c r="B78" s="48" t="s">
        <v>127</v>
      </c>
      <c r="C78" s="112">
        <f t="shared" ref="C78:J78" si="10">SUM(C68:C77)</f>
        <v>237146.95</v>
      </c>
      <c r="D78" s="113">
        <f t="shared" si="10"/>
        <v>352070.35</v>
      </c>
      <c r="E78" s="113">
        <f t="shared" si="10"/>
        <v>498396.99</v>
      </c>
      <c r="F78" s="113">
        <f t="shared" si="10"/>
        <v>685792.22000000009</v>
      </c>
      <c r="G78" s="113">
        <f t="shared" si="10"/>
        <v>733072.59999999986</v>
      </c>
      <c r="H78" s="113">
        <f t="shared" si="10"/>
        <v>971875.78000000014</v>
      </c>
      <c r="I78" s="113">
        <f t="shared" si="10"/>
        <v>990080.99999999988</v>
      </c>
      <c r="J78" s="114">
        <f t="shared" si="10"/>
        <v>1285388.0899999999</v>
      </c>
    </row>
    <row r="79" spans="1:10" x14ac:dyDescent="0.25">
      <c r="A79" s="43" t="s">
        <v>83</v>
      </c>
      <c r="B79" s="42" t="s">
        <v>82</v>
      </c>
      <c r="C79" s="115"/>
      <c r="D79" s="116"/>
      <c r="E79" s="107"/>
      <c r="F79" s="107"/>
      <c r="G79" s="107"/>
      <c r="H79" s="107"/>
      <c r="I79" s="107"/>
      <c r="J79" s="108"/>
    </row>
    <row r="80" spans="1:10" x14ac:dyDescent="0.25">
      <c r="A80" s="43" t="s">
        <v>85</v>
      </c>
      <c r="B80" s="42" t="s">
        <v>84</v>
      </c>
      <c r="C80" s="109">
        <v>16787.2</v>
      </c>
      <c r="D80" s="110">
        <v>159371.01999999999</v>
      </c>
      <c r="E80" s="110">
        <v>18045.599999999999</v>
      </c>
      <c r="F80" s="110">
        <v>160871.01999999999</v>
      </c>
      <c r="G80" s="110">
        <v>22059.4</v>
      </c>
      <c r="H80" s="110">
        <v>161871.01999999999</v>
      </c>
      <c r="I80" s="110">
        <v>44556.83</v>
      </c>
      <c r="J80" s="111">
        <v>170871.02</v>
      </c>
    </row>
    <row r="81" spans="1:10" x14ac:dyDescent="0.25">
      <c r="A81" s="43" t="s">
        <v>86</v>
      </c>
      <c r="B81" s="42" t="s">
        <v>0</v>
      </c>
      <c r="C81" s="106"/>
      <c r="D81" s="107">
        <v>0</v>
      </c>
      <c r="E81" s="107"/>
      <c r="F81" s="107">
        <v>0</v>
      </c>
      <c r="G81" s="107"/>
      <c r="H81" s="107">
        <v>0</v>
      </c>
      <c r="I81" s="107">
        <v>47326.45</v>
      </c>
      <c r="J81" s="108">
        <v>4853.92</v>
      </c>
    </row>
    <row r="82" spans="1:10" x14ac:dyDescent="0.25">
      <c r="A82" s="43" t="s">
        <v>87</v>
      </c>
      <c r="B82" s="42" t="s">
        <v>1</v>
      </c>
      <c r="C82" s="106"/>
      <c r="D82" s="107">
        <v>0</v>
      </c>
      <c r="E82" s="107"/>
      <c r="F82" s="107">
        <v>0</v>
      </c>
      <c r="G82" s="107"/>
      <c r="H82" s="107">
        <v>0</v>
      </c>
      <c r="I82" s="107">
        <v>3750</v>
      </c>
      <c r="J82" s="108">
        <v>1250</v>
      </c>
    </row>
    <row r="83" spans="1:10" x14ac:dyDescent="0.25">
      <c r="A83" s="43" t="s">
        <v>89</v>
      </c>
      <c r="B83" s="42" t="s">
        <v>88</v>
      </c>
      <c r="C83" s="117">
        <v>92649.13</v>
      </c>
      <c r="D83" s="118">
        <v>99380.93</v>
      </c>
      <c r="E83" s="118">
        <v>95758.42</v>
      </c>
      <c r="F83" s="118">
        <v>103189.77</v>
      </c>
      <c r="G83" s="118">
        <v>108373.22</v>
      </c>
      <c r="H83" s="118">
        <v>103189.77</v>
      </c>
      <c r="I83" s="118">
        <v>123373.22</v>
      </c>
      <c r="J83" s="119">
        <v>517199.58</v>
      </c>
    </row>
    <row r="84" spans="1:10" x14ac:dyDescent="0.25">
      <c r="A84" s="45" t="s">
        <v>81</v>
      </c>
      <c r="B84" s="48" t="s">
        <v>126</v>
      </c>
      <c r="C84" s="112">
        <f t="shared" ref="C84:J84" si="11">SUM(C79:C83)</f>
        <v>109436.33</v>
      </c>
      <c r="D84" s="113">
        <f t="shared" si="11"/>
        <v>258751.94999999998</v>
      </c>
      <c r="E84" s="113">
        <f t="shared" si="11"/>
        <v>113804.01999999999</v>
      </c>
      <c r="F84" s="113">
        <f t="shared" si="11"/>
        <v>264060.78999999998</v>
      </c>
      <c r="G84" s="113">
        <f t="shared" si="11"/>
        <v>130432.62</v>
      </c>
      <c r="H84" s="113">
        <f t="shared" si="11"/>
        <v>265060.78999999998</v>
      </c>
      <c r="I84" s="113">
        <f t="shared" si="11"/>
        <v>219006.5</v>
      </c>
      <c r="J84" s="114">
        <f t="shared" si="11"/>
        <v>694174.52</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v>26110.57</v>
      </c>
      <c r="D92" s="121">
        <v>0</v>
      </c>
      <c r="E92" s="121">
        <v>28443.57</v>
      </c>
      <c r="F92" s="121">
        <v>8683.5</v>
      </c>
      <c r="G92" s="121">
        <v>60506.720000000001</v>
      </c>
      <c r="H92" s="121">
        <v>8683.5</v>
      </c>
      <c r="I92" s="121">
        <v>95594.16</v>
      </c>
      <c r="J92" s="122">
        <v>17367</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26110.57</v>
      </c>
      <c r="D95" s="123">
        <f t="shared" si="13"/>
        <v>0</v>
      </c>
      <c r="E95" s="123">
        <f t="shared" si="13"/>
        <v>28443.57</v>
      </c>
      <c r="F95" s="123">
        <f t="shared" si="13"/>
        <v>8683.5</v>
      </c>
      <c r="G95" s="123">
        <f t="shared" si="13"/>
        <v>60506.720000000001</v>
      </c>
      <c r="H95" s="123">
        <f t="shared" si="13"/>
        <v>8683.5</v>
      </c>
      <c r="I95" s="123">
        <f t="shared" si="13"/>
        <v>95594.16</v>
      </c>
      <c r="J95" s="124">
        <f t="shared" si="13"/>
        <v>17367</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12565.83</v>
      </c>
      <c r="D97" s="121">
        <v>46229.97</v>
      </c>
      <c r="E97" s="121">
        <v>25668.75</v>
      </c>
      <c r="F97" s="121">
        <v>92459.94</v>
      </c>
      <c r="G97" s="121">
        <v>52344.09</v>
      </c>
      <c r="H97" s="121">
        <v>138689.91</v>
      </c>
      <c r="I97" s="121">
        <v>76495.179999999993</v>
      </c>
      <c r="J97" s="122">
        <v>198030.37</v>
      </c>
    </row>
    <row r="98" spans="1:10" x14ac:dyDescent="0.25">
      <c r="A98" s="43" t="s">
        <v>114</v>
      </c>
      <c r="B98" s="42" t="s">
        <v>113</v>
      </c>
      <c r="C98" s="120">
        <v>32302.84</v>
      </c>
      <c r="D98" s="121">
        <v>36772.620000000003</v>
      </c>
      <c r="E98" s="121">
        <v>52075.69</v>
      </c>
      <c r="F98" s="121">
        <v>73545.240000000005</v>
      </c>
      <c r="G98" s="121">
        <v>75666.92</v>
      </c>
      <c r="H98" s="121">
        <v>110317.86</v>
      </c>
      <c r="I98" s="121">
        <v>96183.18</v>
      </c>
      <c r="J98" s="122">
        <v>147090.48000000001</v>
      </c>
    </row>
    <row r="99" spans="1:10" x14ac:dyDescent="0.25">
      <c r="A99" s="45" t="s">
        <v>110</v>
      </c>
      <c r="B99" s="48" t="s">
        <v>123</v>
      </c>
      <c r="C99" s="129">
        <f t="shared" ref="C99:J99" si="14">+C97+C98</f>
        <v>44868.67</v>
      </c>
      <c r="D99" s="130">
        <f t="shared" si="14"/>
        <v>83002.59</v>
      </c>
      <c r="E99" s="130">
        <f t="shared" si="14"/>
        <v>77744.44</v>
      </c>
      <c r="F99" s="130">
        <f t="shared" si="14"/>
        <v>166005.18</v>
      </c>
      <c r="G99" s="130">
        <f t="shared" si="14"/>
        <v>128011.01</v>
      </c>
      <c r="H99" s="130">
        <f t="shared" si="14"/>
        <v>249007.77000000002</v>
      </c>
      <c r="I99" s="130">
        <f t="shared" si="14"/>
        <v>172678.36</v>
      </c>
      <c r="J99" s="131">
        <f t="shared" si="14"/>
        <v>345120.85</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417562.52</v>
      </c>
      <c r="D101" s="136">
        <f t="shared" si="15"/>
        <v>693824.8899999999</v>
      </c>
      <c r="E101" s="136">
        <f t="shared" si="15"/>
        <v>718389.02</v>
      </c>
      <c r="F101" s="136">
        <f t="shared" si="15"/>
        <v>1124541.69</v>
      </c>
      <c r="G101" s="136">
        <f t="shared" si="15"/>
        <v>1052022.9499999997</v>
      </c>
      <c r="H101" s="136">
        <f t="shared" si="15"/>
        <v>1494627.84</v>
      </c>
      <c r="I101" s="136">
        <f t="shared" si="15"/>
        <v>1477360.02</v>
      </c>
      <c r="J101" s="137">
        <f t="shared" si="15"/>
        <v>2342050.46</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810238.10000000009</v>
      </c>
      <c r="D104" s="136">
        <f t="shared" si="16"/>
        <v>535683.80000000005</v>
      </c>
      <c r="E104" s="136">
        <f t="shared" si="16"/>
        <v>848956.02</v>
      </c>
      <c r="F104" s="136">
        <f t="shared" si="16"/>
        <v>373571.59999999986</v>
      </c>
      <c r="G104" s="136">
        <f t="shared" si="16"/>
        <v>755098.29</v>
      </c>
      <c r="H104" s="136">
        <f t="shared" si="16"/>
        <v>429820.04999999981</v>
      </c>
      <c r="I104" s="136">
        <f t="shared" si="16"/>
        <v>764761.75</v>
      </c>
      <c r="J104" s="137">
        <f t="shared" si="16"/>
        <v>455601.01999999955</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64"/>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80" t="s">
        <v>164</v>
      </c>
      <c r="B5" s="280"/>
      <c r="C5" s="280"/>
      <c r="D5" s="280"/>
      <c r="E5" s="280"/>
      <c r="F5" s="280"/>
      <c r="G5" s="280"/>
      <c r="H5" s="280"/>
      <c r="I5" s="280"/>
      <c r="J5" s="280"/>
      <c r="K5" s="280"/>
      <c r="L5" s="280"/>
      <c r="M5" s="280"/>
      <c r="N5" s="280"/>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80" t="s">
        <v>166</v>
      </c>
      <c r="B9" s="280"/>
      <c r="C9" s="280"/>
      <c r="D9" s="280"/>
      <c r="E9" s="280"/>
      <c r="F9" s="280"/>
      <c r="G9" s="280"/>
      <c r="H9" s="280"/>
      <c r="I9" s="280"/>
      <c r="J9" s="280"/>
      <c r="K9" s="280"/>
      <c r="L9" s="280"/>
      <c r="M9" s="280"/>
      <c r="N9" s="280"/>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3" t="s">
        <v>130</v>
      </c>
      <c r="B11" s="288" t="s">
        <v>131</v>
      </c>
      <c r="C11" s="288" t="s">
        <v>169</v>
      </c>
      <c r="D11" s="288" t="s">
        <v>170</v>
      </c>
      <c r="E11" s="288" t="s">
        <v>171</v>
      </c>
      <c r="F11" s="288" t="s">
        <v>172</v>
      </c>
      <c r="G11" s="13" t="s">
        <v>3</v>
      </c>
      <c r="H11" s="12"/>
      <c r="I11" s="12"/>
      <c r="J11" s="12"/>
      <c r="K11" s="12"/>
      <c r="L11" s="12"/>
      <c r="M11" s="12"/>
      <c r="N11" s="11"/>
    </row>
    <row r="12" spans="1:14" ht="33" customHeight="1" x14ac:dyDescent="0.25">
      <c r="A12" s="292"/>
      <c r="B12" s="284"/>
      <c r="C12" s="284"/>
      <c r="D12" s="284"/>
      <c r="E12" s="284"/>
      <c r="F12" s="284"/>
      <c r="G12" s="290" t="s">
        <v>177</v>
      </c>
      <c r="H12" s="291"/>
      <c r="I12" s="8" t="s">
        <v>178</v>
      </c>
      <c r="J12" s="7"/>
      <c r="K12" s="6" t="s">
        <v>179</v>
      </c>
      <c r="L12" s="7"/>
      <c r="M12" s="6" t="s">
        <v>180</v>
      </c>
      <c r="N12" s="5"/>
    </row>
    <row r="13" spans="1:14" ht="37.5" customHeight="1" x14ac:dyDescent="0.25">
      <c r="A13" s="293"/>
      <c r="B13" s="289"/>
      <c r="C13" s="289"/>
      <c r="D13" s="289"/>
      <c r="E13" s="289"/>
      <c r="F13" s="289"/>
      <c r="G13" s="25" t="s">
        <v>143</v>
      </c>
      <c r="H13" s="26" t="s">
        <v>156</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2">
        <v>823869.84</v>
      </c>
      <c r="H14" s="63">
        <v>705692.22</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200396.76</v>
      </c>
      <c r="H17" s="65">
        <f>SUM(H18:H25)</f>
        <v>217564.82</v>
      </c>
      <c r="I17" s="65">
        <v>400975.88</v>
      </c>
      <c r="J17" s="65">
        <f>SUM(J18:J25)</f>
        <v>276765.65999999997</v>
      </c>
      <c r="K17" s="65">
        <v>524230.16</v>
      </c>
      <c r="L17" s="65">
        <f>SUM(L18:L25)</f>
        <v>565009.7699999999</v>
      </c>
      <c r="M17" s="65">
        <v>816441.74</v>
      </c>
      <c r="N17" s="66">
        <f>SUM(N18:N25)</f>
        <v>863583.86</v>
      </c>
    </row>
    <row r="18" spans="1:14" s="37" customFormat="1" ht="38.25" x14ac:dyDescent="0.25">
      <c r="A18" s="151"/>
      <c r="B18" s="190"/>
      <c r="C18" s="204" t="s">
        <v>186</v>
      </c>
      <c r="D18" s="204" t="s">
        <v>187</v>
      </c>
      <c r="E18" s="204" t="s">
        <v>188</v>
      </c>
      <c r="F18" s="206" t="s">
        <v>189</v>
      </c>
      <c r="G18" s="207"/>
      <c r="H18" s="208">
        <v>0</v>
      </c>
      <c r="I18" s="209"/>
      <c r="J18" s="208">
        <v>0</v>
      </c>
      <c r="K18" s="209"/>
      <c r="L18" s="208">
        <v>700</v>
      </c>
      <c r="M18" s="209"/>
      <c r="N18" s="210">
        <v>700</v>
      </c>
    </row>
    <row r="19" spans="1:14" s="37" customFormat="1" ht="38.25" x14ac:dyDescent="0.25">
      <c r="A19" s="151"/>
      <c r="B19" s="190"/>
      <c r="C19" s="211" t="s">
        <v>190</v>
      </c>
      <c r="D19" s="211" t="s">
        <v>191</v>
      </c>
      <c r="E19" s="211" t="s">
        <v>192</v>
      </c>
      <c r="F19" s="212" t="s">
        <v>193</v>
      </c>
      <c r="G19" s="213"/>
      <c r="H19" s="214">
        <v>23750</v>
      </c>
      <c r="I19" s="215"/>
      <c r="J19" s="214">
        <v>47500</v>
      </c>
      <c r="K19" s="215"/>
      <c r="L19" s="214">
        <v>71250</v>
      </c>
      <c r="M19" s="215"/>
      <c r="N19" s="216">
        <v>95000</v>
      </c>
    </row>
    <row r="20" spans="1:14" s="37" customFormat="1" ht="38.25" x14ac:dyDescent="0.25">
      <c r="A20" s="151"/>
      <c r="B20" s="190"/>
      <c r="C20" s="211" t="s">
        <v>194</v>
      </c>
      <c r="D20" s="211" t="s">
        <v>191</v>
      </c>
      <c r="E20" s="211" t="s">
        <v>192</v>
      </c>
      <c r="F20" s="212" t="s">
        <v>193</v>
      </c>
      <c r="G20" s="213"/>
      <c r="H20" s="214">
        <v>500</v>
      </c>
      <c r="I20" s="215"/>
      <c r="J20" s="214">
        <v>1000</v>
      </c>
      <c r="K20" s="215"/>
      <c r="L20" s="214">
        <v>1500</v>
      </c>
      <c r="M20" s="215"/>
      <c r="N20" s="216">
        <v>2000</v>
      </c>
    </row>
    <row r="21" spans="1:14" s="37" customFormat="1" ht="38.25" x14ac:dyDescent="0.25">
      <c r="A21" s="151"/>
      <c r="B21" s="190"/>
      <c r="C21" s="211" t="s">
        <v>195</v>
      </c>
      <c r="D21" s="211" t="s">
        <v>196</v>
      </c>
      <c r="E21" s="211" t="s">
        <v>197</v>
      </c>
      <c r="F21" s="212" t="s">
        <v>189</v>
      </c>
      <c r="G21" s="213"/>
      <c r="H21" s="214">
        <v>99428.78</v>
      </c>
      <c r="I21" s="215"/>
      <c r="J21" s="214">
        <v>111390.47</v>
      </c>
      <c r="K21" s="215"/>
      <c r="L21" s="214">
        <v>260177.9</v>
      </c>
      <c r="M21" s="215"/>
      <c r="N21" s="216">
        <v>444672.52</v>
      </c>
    </row>
    <row r="22" spans="1:14" s="37" customFormat="1" ht="38.25" x14ac:dyDescent="0.25">
      <c r="A22" s="151"/>
      <c r="B22" s="190"/>
      <c r="C22" s="211" t="s">
        <v>198</v>
      </c>
      <c r="D22" s="211" t="s">
        <v>196</v>
      </c>
      <c r="E22" s="211" t="s">
        <v>199</v>
      </c>
      <c r="F22" s="212" t="s">
        <v>193</v>
      </c>
      <c r="G22" s="213"/>
      <c r="H22" s="214">
        <v>1773.35</v>
      </c>
      <c r="I22" s="215"/>
      <c r="J22" s="214">
        <v>3546.7</v>
      </c>
      <c r="K22" s="215"/>
      <c r="L22" s="214">
        <v>5320.05</v>
      </c>
      <c r="M22" s="215"/>
      <c r="N22" s="216">
        <v>7093.39</v>
      </c>
    </row>
    <row r="23" spans="1:14" s="37" customFormat="1" ht="38.25" x14ac:dyDescent="0.25">
      <c r="A23" s="151"/>
      <c r="B23" s="190"/>
      <c r="C23" s="211" t="s">
        <v>200</v>
      </c>
      <c r="D23" s="211" t="s">
        <v>187</v>
      </c>
      <c r="E23" s="211" t="s">
        <v>188</v>
      </c>
      <c r="F23" s="212" t="s">
        <v>193</v>
      </c>
      <c r="G23" s="213"/>
      <c r="H23" s="214">
        <v>31.12</v>
      </c>
      <c r="I23" s="215"/>
      <c r="J23" s="214">
        <v>62.24</v>
      </c>
      <c r="K23" s="215"/>
      <c r="L23" s="214">
        <v>93.36</v>
      </c>
      <c r="M23" s="215"/>
      <c r="N23" s="216">
        <v>124.46</v>
      </c>
    </row>
    <row r="24" spans="1:14" s="37" customFormat="1" ht="38.25" x14ac:dyDescent="0.25">
      <c r="A24" s="151"/>
      <c r="B24" s="190"/>
      <c r="C24" s="211" t="s">
        <v>201</v>
      </c>
      <c r="D24" s="211" t="s">
        <v>202</v>
      </c>
      <c r="E24" s="211" t="s">
        <v>203</v>
      </c>
      <c r="F24" s="212" t="s">
        <v>189</v>
      </c>
      <c r="G24" s="213"/>
      <c r="H24" s="214">
        <v>90411.21</v>
      </c>
      <c r="I24" s="215"/>
      <c r="J24" s="214">
        <v>109925.53</v>
      </c>
      <c r="K24" s="215"/>
      <c r="L24" s="214">
        <v>220957.38</v>
      </c>
      <c r="M24" s="215"/>
      <c r="N24" s="216">
        <v>307312.07</v>
      </c>
    </row>
    <row r="25" spans="1:14" s="37" customFormat="1" ht="38.25" x14ac:dyDescent="0.25">
      <c r="A25" s="151"/>
      <c r="B25" s="190"/>
      <c r="C25" s="191" t="s">
        <v>204</v>
      </c>
      <c r="D25" s="191" t="s">
        <v>202</v>
      </c>
      <c r="E25" s="191" t="s">
        <v>205</v>
      </c>
      <c r="F25" s="195" t="s">
        <v>193</v>
      </c>
      <c r="G25" s="199"/>
      <c r="H25" s="201">
        <v>1670.36</v>
      </c>
      <c r="I25" s="200"/>
      <c r="J25" s="201">
        <v>3340.72</v>
      </c>
      <c r="K25" s="200"/>
      <c r="L25" s="201">
        <v>5011.08</v>
      </c>
      <c r="M25" s="200"/>
      <c r="N25" s="202">
        <v>6681.42</v>
      </c>
    </row>
    <row r="26" spans="1:14" x14ac:dyDescent="0.25">
      <c r="A26" s="151" t="s">
        <v>13</v>
      </c>
      <c r="B26" s="150" t="s">
        <v>12</v>
      </c>
      <c r="C26" s="193"/>
      <c r="D26" s="193"/>
      <c r="E26" s="193"/>
      <c r="F26" s="197"/>
      <c r="G26" s="71"/>
      <c r="H26" s="73">
        <f>SUM(H27:H28)</f>
        <v>0</v>
      </c>
      <c r="I26" s="73">
        <v>60791.5</v>
      </c>
      <c r="J26" s="73">
        <f>SUM(J27:J28)</f>
        <v>57456.1</v>
      </c>
      <c r="K26" s="73">
        <v>60791.5</v>
      </c>
      <c r="L26" s="73">
        <f>SUM(L27:L28)</f>
        <v>57456.1</v>
      </c>
      <c r="M26" s="73">
        <v>94087.27</v>
      </c>
      <c r="N26" s="74">
        <f>SUM(N27:N28)</f>
        <v>101836.4</v>
      </c>
    </row>
    <row r="27" spans="1:14" ht="25.5" x14ac:dyDescent="0.25">
      <c r="A27" s="151"/>
      <c r="B27" s="190"/>
      <c r="C27" s="204" t="s">
        <v>206</v>
      </c>
      <c r="D27" s="204" t="s">
        <v>207</v>
      </c>
      <c r="E27" s="204" t="s">
        <v>208</v>
      </c>
      <c r="F27" s="206" t="s">
        <v>209</v>
      </c>
      <c r="G27" s="218"/>
      <c r="H27" s="223">
        <v>0</v>
      </c>
      <c r="I27" s="220"/>
      <c r="J27" s="223">
        <v>0</v>
      </c>
      <c r="K27" s="220"/>
      <c r="L27" s="223">
        <v>0</v>
      </c>
      <c r="M27" s="220"/>
      <c r="N27" s="224">
        <v>12908.84</v>
      </c>
    </row>
    <row r="28" spans="1:14" ht="25.5" x14ac:dyDescent="0.25">
      <c r="A28" s="151"/>
      <c r="B28" s="190"/>
      <c r="C28" s="191" t="s">
        <v>210</v>
      </c>
      <c r="D28" s="191" t="s">
        <v>207</v>
      </c>
      <c r="E28" s="191" t="s">
        <v>208</v>
      </c>
      <c r="F28" s="195" t="s">
        <v>189</v>
      </c>
      <c r="G28" s="217"/>
      <c r="H28" s="221">
        <v>0</v>
      </c>
      <c r="I28" s="219"/>
      <c r="J28" s="221">
        <v>57456.1</v>
      </c>
      <c r="K28" s="219"/>
      <c r="L28" s="221">
        <v>57456.1</v>
      </c>
      <c r="M28" s="219"/>
      <c r="N28" s="222">
        <v>88927.56</v>
      </c>
    </row>
    <row r="29" spans="1:14" ht="30" x14ac:dyDescent="0.25">
      <c r="A29" s="154" t="s">
        <v>5</v>
      </c>
      <c r="B29" s="155" t="s">
        <v>136</v>
      </c>
      <c r="C29" s="192"/>
      <c r="D29" s="192"/>
      <c r="E29" s="192"/>
      <c r="F29" s="196"/>
      <c r="G29" s="75">
        <f t="shared" ref="G29:N29" si="0">+G17+G26</f>
        <v>200396.76</v>
      </c>
      <c r="H29" s="76">
        <f t="shared" si="0"/>
        <v>217564.82</v>
      </c>
      <c r="I29" s="76">
        <f t="shared" si="0"/>
        <v>461767.38</v>
      </c>
      <c r="J29" s="76">
        <f t="shared" si="0"/>
        <v>334221.75999999995</v>
      </c>
      <c r="K29" s="76">
        <f t="shared" si="0"/>
        <v>585021.65999999992</v>
      </c>
      <c r="L29" s="76">
        <f t="shared" si="0"/>
        <v>622465.86999999988</v>
      </c>
      <c r="M29" s="76">
        <f t="shared" si="0"/>
        <v>910529.01</v>
      </c>
      <c r="N29" s="77">
        <f t="shared" si="0"/>
        <v>965420.26</v>
      </c>
    </row>
    <row r="30" spans="1:14" s="47" customFormat="1" x14ac:dyDescent="0.25">
      <c r="A30" s="151" t="s">
        <v>173</v>
      </c>
      <c r="B30" s="150" t="s">
        <v>14</v>
      </c>
      <c r="C30" s="203"/>
      <c r="D30" s="203"/>
      <c r="E30" s="203"/>
      <c r="F30" s="205"/>
      <c r="G30" s="78">
        <v>30713.08</v>
      </c>
      <c r="H30" s="80">
        <f>SUM(H31:H44)</f>
        <v>55283</v>
      </c>
      <c r="I30" s="80">
        <v>42772.3</v>
      </c>
      <c r="J30" s="80">
        <f>SUM(J31:J44)</f>
        <v>80385.739999999991</v>
      </c>
      <c r="K30" s="80">
        <v>51233.38</v>
      </c>
      <c r="L30" s="80">
        <f>SUM(L31:L44)</f>
        <v>89153.719999999987</v>
      </c>
      <c r="M30" s="80">
        <v>73492.44</v>
      </c>
      <c r="N30" s="82">
        <f>SUM(N31:N44)</f>
        <v>111581.26999999999</v>
      </c>
    </row>
    <row r="31" spans="1:14" s="47" customFormat="1" ht="25.5" x14ac:dyDescent="0.25">
      <c r="A31" s="151"/>
      <c r="B31" s="190"/>
      <c r="C31" s="204" t="s">
        <v>211</v>
      </c>
      <c r="D31" s="204" t="s">
        <v>212</v>
      </c>
      <c r="E31" s="204" t="s">
        <v>213</v>
      </c>
      <c r="F31" s="206" t="s">
        <v>209</v>
      </c>
      <c r="G31" s="226"/>
      <c r="H31" s="223">
        <v>0</v>
      </c>
      <c r="I31" s="223"/>
      <c r="J31" s="223">
        <v>0</v>
      </c>
      <c r="K31" s="223"/>
      <c r="L31" s="223">
        <v>0</v>
      </c>
      <c r="M31" s="223"/>
      <c r="N31" s="224">
        <v>100</v>
      </c>
    </row>
    <row r="32" spans="1:14" s="47" customFormat="1" ht="25.5" x14ac:dyDescent="0.25">
      <c r="A32" s="151"/>
      <c r="B32" s="190"/>
      <c r="C32" s="211" t="s">
        <v>214</v>
      </c>
      <c r="D32" s="211" t="s">
        <v>215</v>
      </c>
      <c r="E32" s="211" t="s">
        <v>216</v>
      </c>
      <c r="F32" s="212" t="s">
        <v>189</v>
      </c>
      <c r="G32" s="227"/>
      <c r="H32" s="228">
        <v>0</v>
      </c>
      <c r="I32" s="228"/>
      <c r="J32" s="228">
        <v>19473.259999999998</v>
      </c>
      <c r="K32" s="228"/>
      <c r="L32" s="228">
        <v>19473.259999999998</v>
      </c>
      <c r="M32" s="228"/>
      <c r="N32" s="229">
        <v>19473.259999999998</v>
      </c>
    </row>
    <row r="33" spans="1:14" s="47" customFormat="1" ht="25.5" x14ac:dyDescent="0.25">
      <c r="A33" s="151"/>
      <c r="B33" s="190"/>
      <c r="C33" s="211" t="s">
        <v>217</v>
      </c>
      <c r="D33" s="211" t="s">
        <v>215</v>
      </c>
      <c r="E33" s="211" t="s">
        <v>216</v>
      </c>
      <c r="F33" s="212" t="s">
        <v>189</v>
      </c>
      <c r="G33" s="227"/>
      <c r="H33" s="228">
        <v>24793.8</v>
      </c>
      <c r="I33" s="228"/>
      <c r="J33" s="228">
        <v>24793.8</v>
      </c>
      <c r="K33" s="228"/>
      <c r="L33" s="228">
        <v>24793.8</v>
      </c>
      <c r="M33" s="228"/>
      <c r="N33" s="229">
        <v>24793.8</v>
      </c>
    </row>
    <row r="34" spans="1:14" s="47" customFormat="1" ht="38.25" x14ac:dyDescent="0.25">
      <c r="A34" s="151"/>
      <c r="B34" s="190"/>
      <c r="C34" s="211" t="s">
        <v>218</v>
      </c>
      <c r="D34" s="211" t="s">
        <v>215</v>
      </c>
      <c r="E34" s="211" t="s">
        <v>216</v>
      </c>
      <c r="F34" s="212" t="s">
        <v>189</v>
      </c>
      <c r="G34" s="227"/>
      <c r="H34" s="228">
        <v>0</v>
      </c>
      <c r="I34" s="228"/>
      <c r="J34" s="228">
        <v>0</v>
      </c>
      <c r="K34" s="228"/>
      <c r="L34" s="228">
        <v>8767.98</v>
      </c>
      <c r="M34" s="228"/>
      <c r="N34" s="229">
        <v>8767.98</v>
      </c>
    </row>
    <row r="35" spans="1:14" s="47" customFormat="1" ht="38.25" x14ac:dyDescent="0.25">
      <c r="A35" s="151"/>
      <c r="B35" s="190"/>
      <c r="C35" s="211" t="s">
        <v>219</v>
      </c>
      <c r="D35" s="211" t="s">
        <v>215</v>
      </c>
      <c r="E35" s="211" t="s">
        <v>216</v>
      </c>
      <c r="F35" s="212" t="s">
        <v>209</v>
      </c>
      <c r="G35" s="227"/>
      <c r="H35" s="228">
        <v>0</v>
      </c>
      <c r="I35" s="228"/>
      <c r="J35" s="228">
        <v>0</v>
      </c>
      <c r="K35" s="228"/>
      <c r="L35" s="228">
        <v>0</v>
      </c>
      <c r="M35" s="228"/>
      <c r="N35" s="229">
        <v>7668.28</v>
      </c>
    </row>
    <row r="36" spans="1:14" s="47" customFormat="1" ht="38.25" x14ac:dyDescent="0.25">
      <c r="A36" s="151"/>
      <c r="B36" s="190"/>
      <c r="C36" s="211" t="s">
        <v>220</v>
      </c>
      <c r="D36" s="211" t="s">
        <v>215</v>
      </c>
      <c r="E36" s="211" t="s">
        <v>216</v>
      </c>
      <c r="F36" s="212" t="s">
        <v>209</v>
      </c>
      <c r="G36" s="227"/>
      <c r="H36" s="228">
        <v>0</v>
      </c>
      <c r="I36" s="228"/>
      <c r="J36" s="228">
        <v>0</v>
      </c>
      <c r="K36" s="228"/>
      <c r="L36" s="228">
        <v>0</v>
      </c>
      <c r="M36" s="228"/>
      <c r="N36" s="229">
        <v>4391.0200000000004</v>
      </c>
    </row>
    <row r="37" spans="1:14" s="47" customFormat="1" ht="38.25" x14ac:dyDescent="0.25">
      <c r="A37" s="151"/>
      <c r="B37" s="190"/>
      <c r="C37" s="211" t="s">
        <v>221</v>
      </c>
      <c r="D37" s="211" t="s">
        <v>215</v>
      </c>
      <c r="E37" s="211" t="s">
        <v>216</v>
      </c>
      <c r="F37" s="212" t="s">
        <v>209</v>
      </c>
      <c r="G37" s="227"/>
      <c r="H37" s="228">
        <v>5341.3</v>
      </c>
      <c r="I37" s="228"/>
      <c r="J37" s="228">
        <v>5341.3</v>
      </c>
      <c r="K37" s="228"/>
      <c r="L37" s="228">
        <v>5341.3</v>
      </c>
      <c r="M37" s="228"/>
      <c r="N37" s="229">
        <v>5341.3</v>
      </c>
    </row>
    <row r="38" spans="1:14" s="47" customFormat="1" ht="38.25" x14ac:dyDescent="0.25">
      <c r="A38" s="151"/>
      <c r="B38" s="190"/>
      <c r="C38" s="211" t="s">
        <v>222</v>
      </c>
      <c r="D38" s="211" t="s">
        <v>215</v>
      </c>
      <c r="E38" s="211" t="s">
        <v>216</v>
      </c>
      <c r="F38" s="212" t="s">
        <v>189</v>
      </c>
      <c r="G38" s="227"/>
      <c r="H38" s="228">
        <v>0</v>
      </c>
      <c r="I38" s="228"/>
      <c r="J38" s="228">
        <v>5629.48</v>
      </c>
      <c r="K38" s="228"/>
      <c r="L38" s="228">
        <v>5629.48</v>
      </c>
      <c r="M38" s="228"/>
      <c r="N38" s="229">
        <v>6918.37</v>
      </c>
    </row>
    <row r="39" spans="1:14" s="47" customFormat="1" ht="25.5" x14ac:dyDescent="0.25">
      <c r="A39" s="151"/>
      <c r="B39" s="190"/>
      <c r="C39" s="211" t="s">
        <v>223</v>
      </c>
      <c r="D39" s="211" t="s">
        <v>215</v>
      </c>
      <c r="E39" s="211" t="s">
        <v>216</v>
      </c>
      <c r="F39" s="212" t="s">
        <v>189</v>
      </c>
      <c r="G39" s="227"/>
      <c r="H39" s="228">
        <v>0</v>
      </c>
      <c r="I39" s="228"/>
      <c r="J39" s="228">
        <v>0</v>
      </c>
      <c r="K39" s="228"/>
      <c r="L39" s="228">
        <v>0</v>
      </c>
      <c r="M39" s="228"/>
      <c r="N39" s="229">
        <v>6904</v>
      </c>
    </row>
    <row r="40" spans="1:14" s="47" customFormat="1" ht="25.5" x14ac:dyDescent="0.25">
      <c r="A40" s="151"/>
      <c r="B40" s="190"/>
      <c r="C40" s="211" t="s">
        <v>224</v>
      </c>
      <c r="D40" s="211" t="s">
        <v>212</v>
      </c>
      <c r="E40" s="211" t="s">
        <v>213</v>
      </c>
      <c r="F40" s="212" t="s">
        <v>209</v>
      </c>
      <c r="G40" s="227"/>
      <c r="H40" s="228">
        <v>0</v>
      </c>
      <c r="I40" s="228"/>
      <c r="J40" s="228">
        <v>0</v>
      </c>
      <c r="K40" s="228"/>
      <c r="L40" s="228">
        <v>0</v>
      </c>
      <c r="M40" s="228"/>
      <c r="N40" s="229">
        <v>100</v>
      </c>
    </row>
    <row r="41" spans="1:14" s="47" customFormat="1" ht="38.25" x14ac:dyDescent="0.25">
      <c r="A41" s="151"/>
      <c r="B41" s="190"/>
      <c r="C41" s="211" t="s">
        <v>225</v>
      </c>
      <c r="D41" s="211" t="s">
        <v>215</v>
      </c>
      <c r="E41" s="211" t="s">
        <v>226</v>
      </c>
      <c r="F41" s="212" t="s">
        <v>189</v>
      </c>
      <c r="G41" s="227"/>
      <c r="H41" s="228">
        <v>0</v>
      </c>
      <c r="I41" s="228"/>
      <c r="J41" s="228">
        <v>0</v>
      </c>
      <c r="K41" s="228"/>
      <c r="L41" s="228">
        <v>0</v>
      </c>
      <c r="M41" s="228"/>
      <c r="N41" s="229">
        <v>1500</v>
      </c>
    </row>
    <row r="42" spans="1:14" s="47" customFormat="1" ht="38.25" x14ac:dyDescent="0.25">
      <c r="A42" s="151"/>
      <c r="B42" s="190"/>
      <c r="C42" s="211" t="s">
        <v>227</v>
      </c>
      <c r="D42" s="211" t="s">
        <v>215</v>
      </c>
      <c r="E42" s="211" t="s">
        <v>226</v>
      </c>
      <c r="F42" s="212" t="s">
        <v>189</v>
      </c>
      <c r="G42" s="227"/>
      <c r="H42" s="228">
        <v>0</v>
      </c>
      <c r="I42" s="228"/>
      <c r="J42" s="228">
        <v>0</v>
      </c>
      <c r="K42" s="228"/>
      <c r="L42" s="228">
        <v>0</v>
      </c>
      <c r="M42" s="228"/>
      <c r="N42" s="229">
        <v>475.36</v>
      </c>
    </row>
    <row r="43" spans="1:14" s="47" customFormat="1" ht="38.25" x14ac:dyDescent="0.25">
      <c r="A43" s="151"/>
      <c r="B43" s="190"/>
      <c r="C43" s="211" t="s">
        <v>228</v>
      </c>
      <c r="D43" s="211" t="s">
        <v>212</v>
      </c>
      <c r="E43" s="211" t="s">
        <v>229</v>
      </c>
      <c r="F43" s="212" t="s">
        <v>189</v>
      </c>
      <c r="G43" s="227"/>
      <c r="H43" s="228">
        <v>2000.9</v>
      </c>
      <c r="I43" s="228"/>
      <c r="J43" s="228">
        <v>2000.9</v>
      </c>
      <c r="K43" s="228"/>
      <c r="L43" s="228">
        <v>2000.9</v>
      </c>
      <c r="M43" s="228"/>
      <c r="N43" s="229">
        <v>2000.9</v>
      </c>
    </row>
    <row r="44" spans="1:14" s="47" customFormat="1" ht="63.75" x14ac:dyDescent="0.25">
      <c r="A44" s="151"/>
      <c r="B44" s="190"/>
      <c r="C44" s="191" t="s">
        <v>230</v>
      </c>
      <c r="D44" s="191" t="s">
        <v>215</v>
      </c>
      <c r="E44" s="191" t="s">
        <v>216</v>
      </c>
      <c r="F44" s="195" t="s">
        <v>209</v>
      </c>
      <c r="G44" s="225"/>
      <c r="H44" s="221">
        <v>23147</v>
      </c>
      <c r="I44" s="221"/>
      <c r="J44" s="221">
        <v>23147</v>
      </c>
      <c r="K44" s="221"/>
      <c r="L44" s="221">
        <v>23147</v>
      </c>
      <c r="M44" s="221"/>
      <c r="N44" s="222">
        <v>23147</v>
      </c>
    </row>
    <row r="45" spans="1:14" x14ac:dyDescent="0.25">
      <c r="A45" s="154" t="s">
        <v>15</v>
      </c>
      <c r="B45" s="156" t="s">
        <v>135</v>
      </c>
      <c r="C45" s="192"/>
      <c r="D45" s="192"/>
      <c r="E45" s="192"/>
      <c r="F45" s="196"/>
      <c r="G45" s="75">
        <f t="shared" ref="G45:N45" si="1">+G30</f>
        <v>30713.08</v>
      </c>
      <c r="H45" s="76">
        <f t="shared" si="1"/>
        <v>55283</v>
      </c>
      <c r="I45" s="76">
        <f t="shared" si="1"/>
        <v>42772.3</v>
      </c>
      <c r="J45" s="76">
        <f t="shared" si="1"/>
        <v>80385.739999999991</v>
      </c>
      <c r="K45" s="76">
        <f t="shared" si="1"/>
        <v>51233.38</v>
      </c>
      <c r="L45" s="76">
        <f t="shared" si="1"/>
        <v>89153.719999999987</v>
      </c>
      <c r="M45" s="76">
        <f t="shared" si="1"/>
        <v>73492.44</v>
      </c>
      <c r="N45" s="77">
        <f t="shared" si="1"/>
        <v>111581.26999999999</v>
      </c>
    </row>
    <row r="46" spans="1:14" x14ac:dyDescent="0.25">
      <c r="A46" s="151" t="s">
        <v>22</v>
      </c>
      <c r="B46" s="157" t="s">
        <v>21</v>
      </c>
      <c r="C46" s="203"/>
      <c r="D46" s="203"/>
      <c r="E46" s="203"/>
      <c r="F46" s="205"/>
      <c r="G46" s="78">
        <v>35748.97</v>
      </c>
      <c r="H46" s="80">
        <f>SUM(H47:H67)</f>
        <v>63415.32</v>
      </c>
      <c r="I46" s="80">
        <v>50104.61</v>
      </c>
      <c r="J46" s="80">
        <f>SUM(J47:J67)</f>
        <v>91806.819999999992</v>
      </c>
      <c r="K46" s="80">
        <v>61483.7</v>
      </c>
      <c r="L46" s="80">
        <f>SUM(L47:L67)</f>
        <v>112680.09</v>
      </c>
      <c r="M46" s="80">
        <v>80406.820000000007</v>
      </c>
      <c r="N46" s="82">
        <f>SUM(N47:N67)</f>
        <v>133806.15000000002</v>
      </c>
    </row>
    <row r="47" spans="1:14" ht="25.5" x14ac:dyDescent="0.25">
      <c r="A47" s="151"/>
      <c r="B47" s="230"/>
      <c r="C47" s="204" t="s">
        <v>231</v>
      </c>
      <c r="D47" s="204" t="s">
        <v>232</v>
      </c>
      <c r="E47" s="204" t="s">
        <v>233</v>
      </c>
      <c r="F47" s="206" t="s">
        <v>193</v>
      </c>
      <c r="G47" s="226"/>
      <c r="H47" s="223">
        <v>813.3</v>
      </c>
      <c r="I47" s="223"/>
      <c r="J47" s="223">
        <v>1626.6</v>
      </c>
      <c r="K47" s="223"/>
      <c r="L47" s="223">
        <v>2439.9</v>
      </c>
      <c r="M47" s="223"/>
      <c r="N47" s="224">
        <v>3253.2</v>
      </c>
    </row>
    <row r="48" spans="1:14" ht="38.25" x14ac:dyDescent="0.25">
      <c r="A48" s="151"/>
      <c r="B48" s="230"/>
      <c r="C48" s="211" t="s">
        <v>234</v>
      </c>
      <c r="D48" s="211" t="s">
        <v>232</v>
      </c>
      <c r="E48" s="211" t="s">
        <v>235</v>
      </c>
      <c r="F48" s="212" t="s">
        <v>189</v>
      </c>
      <c r="G48" s="227"/>
      <c r="H48" s="228">
        <v>4164</v>
      </c>
      <c r="I48" s="228"/>
      <c r="J48" s="228">
        <v>4164</v>
      </c>
      <c r="K48" s="228"/>
      <c r="L48" s="228">
        <v>4164</v>
      </c>
      <c r="M48" s="228"/>
      <c r="N48" s="229">
        <v>4164</v>
      </c>
    </row>
    <row r="49" spans="1:14" ht="25.5" x14ac:dyDescent="0.25">
      <c r="A49" s="151"/>
      <c r="B49" s="230"/>
      <c r="C49" s="211" t="s">
        <v>236</v>
      </c>
      <c r="D49" s="211" t="s">
        <v>232</v>
      </c>
      <c r="E49" s="211" t="s">
        <v>237</v>
      </c>
      <c r="F49" s="212" t="s">
        <v>189</v>
      </c>
      <c r="G49" s="227"/>
      <c r="H49" s="228">
        <v>4089</v>
      </c>
      <c r="I49" s="228"/>
      <c r="J49" s="228">
        <v>6928.5</v>
      </c>
      <c r="K49" s="228"/>
      <c r="L49" s="228">
        <v>9111</v>
      </c>
      <c r="M49" s="228"/>
      <c r="N49" s="229">
        <v>15000</v>
      </c>
    </row>
    <row r="50" spans="1:14" ht="25.5" x14ac:dyDescent="0.25">
      <c r="A50" s="151"/>
      <c r="B50" s="230"/>
      <c r="C50" s="211" t="s">
        <v>238</v>
      </c>
      <c r="D50" s="211" t="s">
        <v>232</v>
      </c>
      <c r="E50" s="211" t="s">
        <v>239</v>
      </c>
      <c r="F50" s="212" t="s">
        <v>209</v>
      </c>
      <c r="G50" s="227"/>
      <c r="H50" s="228">
        <v>0</v>
      </c>
      <c r="I50" s="228"/>
      <c r="J50" s="228">
        <v>0</v>
      </c>
      <c r="K50" s="228"/>
      <c r="L50" s="228">
        <v>4890</v>
      </c>
      <c r="M50" s="228"/>
      <c r="N50" s="229">
        <v>5000</v>
      </c>
    </row>
    <row r="51" spans="1:14" ht="38.25" x14ac:dyDescent="0.25">
      <c r="A51" s="151"/>
      <c r="B51" s="230"/>
      <c r="C51" s="211" t="s">
        <v>240</v>
      </c>
      <c r="D51" s="211" t="s">
        <v>241</v>
      </c>
      <c r="E51" s="211" t="s">
        <v>242</v>
      </c>
      <c r="F51" s="212" t="s">
        <v>189</v>
      </c>
      <c r="G51" s="227"/>
      <c r="H51" s="228">
        <v>7930</v>
      </c>
      <c r="I51" s="228"/>
      <c r="J51" s="228">
        <v>7930</v>
      </c>
      <c r="K51" s="228"/>
      <c r="L51" s="228">
        <v>7930</v>
      </c>
      <c r="M51" s="228"/>
      <c r="N51" s="229">
        <v>7930</v>
      </c>
    </row>
    <row r="52" spans="1:14" ht="25.5" x14ac:dyDescent="0.25">
      <c r="A52" s="151"/>
      <c r="B52" s="230"/>
      <c r="C52" s="211" t="s">
        <v>243</v>
      </c>
      <c r="D52" s="211" t="s">
        <v>232</v>
      </c>
      <c r="E52" s="211" t="s">
        <v>244</v>
      </c>
      <c r="F52" s="212" t="s">
        <v>193</v>
      </c>
      <c r="G52" s="227"/>
      <c r="H52" s="228">
        <v>1280</v>
      </c>
      <c r="I52" s="228"/>
      <c r="J52" s="228">
        <v>2560</v>
      </c>
      <c r="K52" s="228"/>
      <c r="L52" s="228">
        <v>3840</v>
      </c>
      <c r="M52" s="228"/>
      <c r="N52" s="229">
        <v>5120</v>
      </c>
    </row>
    <row r="53" spans="1:14" ht="25.5" x14ac:dyDescent="0.25">
      <c r="A53" s="151"/>
      <c r="B53" s="230"/>
      <c r="C53" s="211" t="s">
        <v>245</v>
      </c>
      <c r="D53" s="211" t="s">
        <v>246</v>
      </c>
      <c r="E53" s="211" t="s">
        <v>247</v>
      </c>
      <c r="F53" s="212" t="s">
        <v>189</v>
      </c>
      <c r="G53" s="227"/>
      <c r="H53" s="228">
        <v>12450</v>
      </c>
      <c r="I53" s="228"/>
      <c r="J53" s="228">
        <v>12450</v>
      </c>
      <c r="K53" s="228"/>
      <c r="L53" s="228">
        <v>12450</v>
      </c>
      <c r="M53" s="228"/>
      <c r="N53" s="229">
        <v>12450</v>
      </c>
    </row>
    <row r="54" spans="1:14" ht="38.25" x14ac:dyDescent="0.25">
      <c r="A54" s="151"/>
      <c r="B54" s="230"/>
      <c r="C54" s="211" t="s">
        <v>248</v>
      </c>
      <c r="D54" s="211" t="s">
        <v>246</v>
      </c>
      <c r="E54" s="211" t="s">
        <v>249</v>
      </c>
      <c r="F54" s="212" t="s">
        <v>189</v>
      </c>
      <c r="G54" s="227"/>
      <c r="H54" s="228">
        <v>17562</v>
      </c>
      <c r="I54" s="228"/>
      <c r="J54" s="228">
        <v>27665.41</v>
      </c>
      <c r="K54" s="228"/>
      <c r="L54" s="228">
        <v>27665.41</v>
      </c>
      <c r="M54" s="228"/>
      <c r="N54" s="229">
        <v>27665.41</v>
      </c>
    </row>
    <row r="55" spans="1:14" ht="25.5" x14ac:dyDescent="0.25">
      <c r="A55" s="151"/>
      <c r="B55" s="230"/>
      <c r="C55" s="211" t="s">
        <v>250</v>
      </c>
      <c r="D55" s="211" t="s">
        <v>232</v>
      </c>
      <c r="E55" s="211" t="s">
        <v>237</v>
      </c>
      <c r="F55" s="212" t="s">
        <v>193</v>
      </c>
      <c r="G55" s="227"/>
      <c r="H55" s="228">
        <v>125</v>
      </c>
      <c r="I55" s="228"/>
      <c r="J55" s="228">
        <v>250</v>
      </c>
      <c r="K55" s="228"/>
      <c r="L55" s="228">
        <v>375</v>
      </c>
      <c r="M55" s="228"/>
      <c r="N55" s="229">
        <v>500</v>
      </c>
    </row>
    <row r="56" spans="1:14" ht="25.5" x14ac:dyDescent="0.25">
      <c r="A56" s="151"/>
      <c r="B56" s="230"/>
      <c r="C56" s="211" t="s">
        <v>251</v>
      </c>
      <c r="D56" s="211" t="s">
        <v>232</v>
      </c>
      <c r="E56" s="211" t="s">
        <v>237</v>
      </c>
      <c r="F56" s="212" t="s">
        <v>189</v>
      </c>
      <c r="G56" s="227"/>
      <c r="H56" s="228">
        <v>5881.63</v>
      </c>
      <c r="I56" s="228"/>
      <c r="J56" s="228">
        <v>9991.5300000000007</v>
      </c>
      <c r="K56" s="228"/>
      <c r="L56" s="228">
        <v>12453.61</v>
      </c>
      <c r="M56" s="228"/>
      <c r="N56" s="229">
        <v>16092</v>
      </c>
    </row>
    <row r="57" spans="1:14" ht="38.25" x14ac:dyDescent="0.25">
      <c r="A57" s="151"/>
      <c r="B57" s="230"/>
      <c r="C57" s="211" t="s">
        <v>252</v>
      </c>
      <c r="D57" s="211" t="s">
        <v>232</v>
      </c>
      <c r="E57" s="211" t="s">
        <v>253</v>
      </c>
      <c r="F57" s="212" t="s">
        <v>193</v>
      </c>
      <c r="G57" s="227"/>
      <c r="H57" s="228">
        <v>875</v>
      </c>
      <c r="I57" s="228"/>
      <c r="J57" s="228">
        <v>1750</v>
      </c>
      <c r="K57" s="228"/>
      <c r="L57" s="228">
        <v>2625</v>
      </c>
      <c r="M57" s="228"/>
      <c r="N57" s="229">
        <v>3500</v>
      </c>
    </row>
    <row r="58" spans="1:14" ht="38.25" x14ac:dyDescent="0.25">
      <c r="A58" s="151"/>
      <c r="B58" s="230"/>
      <c r="C58" s="211" t="s">
        <v>254</v>
      </c>
      <c r="D58" s="211" t="s">
        <v>232</v>
      </c>
      <c r="E58" s="211" t="s">
        <v>253</v>
      </c>
      <c r="F58" s="212" t="s">
        <v>193</v>
      </c>
      <c r="G58" s="227"/>
      <c r="H58" s="228">
        <v>25</v>
      </c>
      <c r="I58" s="228"/>
      <c r="J58" s="228">
        <v>50</v>
      </c>
      <c r="K58" s="228"/>
      <c r="L58" s="228">
        <v>75</v>
      </c>
      <c r="M58" s="228"/>
      <c r="N58" s="229">
        <v>100</v>
      </c>
    </row>
    <row r="59" spans="1:14" ht="25.5" x14ac:dyDescent="0.25">
      <c r="A59" s="151"/>
      <c r="B59" s="230"/>
      <c r="C59" s="211" t="s">
        <v>255</v>
      </c>
      <c r="D59" s="211" t="s">
        <v>232</v>
      </c>
      <c r="E59" s="211" t="s">
        <v>253</v>
      </c>
      <c r="F59" s="212" t="s">
        <v>193</v>
      </c>
      <c r="G59" s="227"/>
      <c r="H59" s="228">
        <v>517.74</v>
      </c>
      <c r="I59" s="228"/>
      <c r="J59" s="228">
        <v>1035.48</v>
      </c>
      <c r="K59" s="228"/>
      <c r="L59" s="228">
        <v>1553.22</v>
      </c>
      <c r="M59" s="228"/>
      <c r="N59" s="229">
        <v>2070.94</v>
      </c>
    </row>
    <row r="60" spans="1:14" ht="25.5" x14ac:dyDescent="0.25">
      <c r="A60" s="151"/>
      <c r="B60" s="230"/>
      <c r="C60" s="211" t="s">
        <v>256</v>
      </c>
      <c r="D60" s="211" t="s">
        <v>232</v>
      </c>
      <c r="E60" s="211" t="s">
        <v>257</v>
      </c>
      <c r="F60" s="212" t="s">
        <v>193</v>
      </c>
      <c r="G60" s="227"/>
      <c r="H60" s="228">
        <v>25</v>
      </c>
      <c r="I60" s="228"/>
      <c r="J60" s="228">
        <v>50</v>
      </c>
      <c r="K60" s="228"/>
      <c r="L60" s="228">
        <v>75</v>
      </c>
      <c r="M60" s="228"/>
      <c r="N60" s="229">
        <v>100</v>
      </c>
    </row>
    <row r="61" spans="1:14" ht="25.5" x14ac:dyDescent="0.25">
      <c r="A61" s="151"/>
      <c r="B61" s="230"/>
      <c r="C61" s="211" t="s">
        <v>258</v>
      </c>
      <c r="D61" s="211" t="s">
        <v>232</v>
      </c>
      <c r="E61" s="211" t="s">
        <v>259</v>
      </c>
      <c r="F61" s="212" t="s">
        <v>193</v>
      </c>
      <c r="G61" s="227"/>
      <c r="H61" s="228">
        <v>80.13</v>
      </c>
      <c r="I61" s="228"/>
      <c r="J61" s="228">
        <v>160.26</v>
      </c>
      <c r="K61" s="228"/>
      <c r="L61" s="228">
        <v>240.39</v>
      </c>
      <c r="M61" s="228"/>
      <c r="N61" s="229">
        <v>320.52</v>
      </c>
    </row>
    <row r="62" spans="1:14" ht="25.5" x14ac:dyDescent="0.25">
      <c r="A62" s="151"/>
      <c r="B62" s="230"/>
      <c r="C62" s="211" t="s">
        <v>260</v>
      </c>
      <c r="D62" s="211" t="s">
        <v>232</v>
      </c>
      <c r="E62" s="211" t="s">
        <v>239</v>
      </c>
      <c r="F62" s="212" t="s">
        <v>193</v>
      </c>
      <c r="G62" s="227"/>
      <c r="H62" s="228">
        <v>1163.97</v>
      </c>
      <c r="I62" s="228"/>
      <c r="J62" s="228">
        <v>2327.94</v>
      </c>
      <c r="K62" s="228"/>
      <c r="L62" s="228">
        <v>3491.91</v>
      </c>
      <c r="M62" s="228"/>
      <c r="N62" s="229">
        <v>4655.88</v>
      </c>
    </row>
    <row r="63" spans="1:14" ht="25.5" x14ac:dyDescent="0.25">
      <c r="A63" s="151"/>
      <c r="B63" s="230"/>
      <c r="C63" s="211" t="s">
        <v>261</v>
      </c>
      <c r="D63" s="211" t="s">
        <v>246</v>
      </c>
      <c r="E63" s="211" t="s">
        <v>247</v>
      </c>
      <c r="F63" s="212" t="s">
        <v>193</v>
      </c>
      <c r="G63" s="227"/>
      <c r="H63" s="228">
        <v>2500</v>
      </c>
      <c r="I63" s="228"/>
      <c r="J63" s="228">
        <v>5000</v>
      </c>
      <c r="K63" s="228"/>
      <c r="L63" s="228">
        <v>7500</v>
      </c>
      <c r="M63" s="228"/>
      <c r="N63" s="229">
        <v>10000</v>
      </c>
    </row>
    <row r="64" spans="1:14" ht="25.5" x14ac:dyDescent="0.25">
      <c r="A64" s="151"/>
      <c r="B64" s="230"/>
      <c r="C64" s="211" t="s">
        <v>262</v>
      </c>
      <c r="D64" s="211" t="s">
        <v>241</v>
      </c>
      <c r="E64" s="211" t="s">
        <v>263</v>
      </c>
      <c r="F64" s="212" t="s">
        <v>193</v>
      </c>
      <c r="G64" s="227"/>
      <c r="H64" s="228">
        <v>412.55</v>
      </c>
      <c r="I64" s="228"/>
      <c r="J64" s="228">
        <v>825.1</v>
      </c>
      <c r="K64" s="228"/>
      <c r="L64" s="228">
        <v>1237.6500000000001</v>
      </c>
      <c r="M64" s="228"/>
      <c r="N64" s="229">
        <v>1650.2</v>
      </c>
    </row>
    <row r="65" spans="1:14" ht="25.5" x14ac:dyDescent="0.25">
      <c r="A65" s="151"/>
      <c r="B65" s="230"/>
      <c r="C65" s="211" t="s">
        <v>264</v>
      </c>
      <c r="D65" s="211" t="s">
        <v>241</v>
      </c>
      <c r="E65" s="211" t="s">
        <v>263</v>
      </c>
      <c r="F65" s="212" t="s">
        <v>193</v>
      </c>
      <c r="G65" s="227"/>
      <c r="H65" s="228">
        <v>2771</v>
      </c>
      <c r="I65" s="228"/>
      <c r="J65" s="228">
        <v>5542</v>
      </c>
      <c r="K65" s="228"/>
      <c r="L65" s="228">
        <v>8313</v>
      </c>
      <c r="M65" s="228"/>
      <c r="N65" s="229">
        <v>11084</v>
      </c>
    </row>
    <row r="66" spans="1:14" ht="38.25" x14ac:dyDescent="0.25">
      <c r="A66" s="151"/>
      <c r="B66" s="230"/>
      <c r="C66" s="211" t="s">
        <v>265</v>
      </c>
      <c r="D66" s="211" t="s">
        <v>241</v>
      </c>
      <c r="E66" s="211" t="s">
        <v>242</v>
      </c>
      <c r="F66" s="212" t="s">
        <v>189</v>
      </c>
      <c r="G66" s="227"/>
      <c r="H66" s="228">
        <v>0</v>
      </c>
      <c r="I66" s="228"/>
      <c r="J66" s="228">
        <v>0</v>
      </c>
      <c r="K66" s="228"/>
      <c r="L66" s="228">
        <v>0</v>
      </c>
      <c r="M66" s="228"/>
      <c r="N66" s="229">
        <v>150</v>
      </c>
    </row>
    <row r="67" spans="1:14" ht="25.5" x14ac:dyDescent="0.25">
      <c r="A67" s="151"/>
      <c r="B67" s="230"/>
      <c r="C67" s="191" t="s">
        <v>266</v>
      </c>
      <c r="D67" s="191" t="s">
        <v>241</v>
      </c>
      <c r="E67" s="191" t="s">
        <v>263</v>
      </c>
      <c r="F67" s="195" t="s">
        <v>193</v>
      </c>
      <c r="G67" s="225"/>
      <c r="H67" s="221">
        <v>750</v>
      </c>
      <c r="I67" s="221"/>
      <c r="J67" s="221">
        <v>1500</v>
      </c>
      <c r="K67" s="221"/>
      <c r="L67" s="221">
        <v>2250</v>
      </c>
      <c r="M67" s="221"/>
      <c r="N67" s="222">
        <v>3000</v>
      </c>
    </row>
    <row r="68" spans="1:14" ht="30" x14ac:dyDescent="0.25">
      <c r="A68" s="151" t="s">
        <v>24</v>
      </c>
      <c r="B68" s="157" t="s">
        <v>23</v>
      </c>
      <c r="C68" s="193"/>
      <c r="D68" s="193"/>
      <c r="E68" s="193"/>
      <c r="F68" s="197"/>
      <c r="G68" s="78">
        <v>6128</v>
      </c>
      <c r="H68" s="80">
        <f>SUM(H69:H70)</f>
        <v>3025</v>
      </c>
      <c r="I68" s="80">
        <v>8160</v>
      </c>
      <c r="J68" s="80">
        <f>SUM(J69:J70)</f>
        <v>6050</v>
      </c>
      <c r="K68" s="80">
        <v>10224</v>
      </c>
      <c r="L68" s="80">
        <f>SUM(L69:L70)</f>
        <v>9075</v>
      </c>
      <c r="M68" s="80">
        <v>12288</v>
      </c>
      <c r="N68" s="82">
        <f>SUM(N69:N70)</f>
        <v>12100</v>
      </c>
    </row>
    <row r="69" spans="1:14" ht="51" x14ac:dyDescent="0.25">
      <c r="A69" s="151"/>
      <c r="B69" s="230"/>
      <c r="C69" s="204" t="s">
        <v>267</v>
      </c>
      <c r="D69" s="204" t="s">
        <v>268</v>
      </c>
      <c r="E69" s="204" t="s">
        <v>269</v>
      </c>
      <c r="F69" s="206" t="s">
        <v>193</v>
      </c>
      <c r="G69" s="226"/>
      <c r="H69" s="223">
        <v>25</v>
      </c>
      <c r="I69" s="223"/>
      <c r="J69" s="223">
        <v>50</v>
      </c>
      <c r="K69" s="223"/>
      <c r="L69" s="223">
        <v>75</v>
      </c>
      <c r="M69" s="223"/>
      <c r="N69" s="224">
        <v>100</v>
      </c>
    </row>
    <row r="70" spans="1:14" ht="51" x14ac:dyDescent="0.25">
      <c r="A70" s="151"/>
      <c r="B70" s="230"/>
      <c r="C70" s="191" t="s">
        <v>270</v>
      </c>
      <c r="D70" s="191" t="s">
        <v>271</v>
      </c>
      <c r="E70" s="191" t="s">
        <v>269</v>
      </c>
      <c r="F70" s="195" t="s">
        <v>193</v>
      </c>
      <c r="G70" s="225"/>
      <c r="H70" s="221">
        <v>3000</v>
      </c>
      <c r="I70" s="221"/>
      <c r="J70" s="221">
        <v>6000</v>
      </c>
      <c r="K70" s="221"/>
      <c r="L70" s="221">
        <v>9000</v>
      </c>
      <c r="M70" s="221"/>
      <c r="N70" s="222">
        <v>12000</v>
      </c>
    </row>
    <row r="71" spans="1:14" x14ac:dyDescent="0.25">
      <c r="A71" s="151" t="s">
        <v>26</v>
      </c>
      <c r="B71" s="150" t="s">
        <v>25</v>
      </c>
      <c r="C71" s="193"/>
      <c r="D71" s="193"/>
      <c r="E71" s="193"/>
      <c r="F71" s="197"/>
      <c r="G71" s="78">
        <v>0.27</v>
      </c>
      <c r="H71" s="80">
        <v>50.13</v>
      </c>
      <c r="I71" s="80">
        <v>0.27</v>
      </c>
      <c r="J71" s="80">
        <v>50.13</v>
      </c>
      <c r="K71" s="80">
        <v>0.27</v>
      </c>
      <c r="L71" s="80">
        <v>50.13</v>
      </c>
      <c r="M71" s="80">
        <v>0.27</v>
      </c>
      <c r="N71" s="82">
        <v>50.13</v>
      </c>
    </row>
    <row r="72" spans="1:14" ht="38.25" x14ac:dyDescent="0.25">
      <c r="A72" s="151"/>
      <c r="B72" s="190"/>
      <c r="C72" s="193" t="s">
        <v>272</v>
      </c>
      <c r="D72" s="193" t="s">
        <v>273</v>
      </c>
      <c r="E72" s="193" t="s">
        <v>274</v>
      </c>
      <c r="F72" s="197" t="s">
        <v>189</v>
      </c>
      <c r="G72" s="78"/>
      <c r="H72" s="80">
        <v>50.13</v>
      </c>
      <c r="I72" s="80"/>
      <c r="J72" s="80">
        <v>50.13</v>
      </c>
      <c r="K72" s="80"/>
      <c r="L72" s="80">
        <v>50.13</v>
      </c>
      <c r="M72" s="80"/>
      <c r="N72" s="82">
        <v>50.13</v>
      </c>
    </row>
    <row r="73" spans="1:14" x14ac:dyDescent="0.25">
      <c r="A73" s="151" t="s">
        <v>28</v>
      </c>
      <c r="B73" s="150" t="s">
        <v>27</v>
      </c>
      <c r="C73" s="192"/>
      <c r="D73" s="192"/>
      <c r="E73" s="192"/>
      <c r="F73" s="196"/>
      <c r="G73" s="83"/>
      <c r="H73" s="85"/>
      <c r="I73" s="85"/>
      <c r="J73" s="85"/>
      <c r="K73" s="85"/>
      <c r="L73" s="85"/>
      <c r="M73" s="85"/>
      <c r="N73" s="87"/>
    </row>
    <row r="74" spans="1:14" x14ac:dyDescent="0.25">
      <c r="A74" s="151" t="s">
        <v>30</v>
      </c>
      <c r="B74" s="150" t="s">
        <v>29</v>
      </c>
      <c r="C74" s="203"/>
      <c r="D74" s="203"/>
      <c r="E74" s="203"/>
      <c r="F74" s="205"/>
      <c r="G74" s="83">
        <v>3908.84</v>
      </c>
      <c r="H74" s="85">
        <f>SUM(H75:H85)</f>
        <v>23086.739999999998</v>
      </c>
      <c r="I74" s="85">
        <v>9235.64</v>
      </c>
      <c r="J74" s="85">
        <f>SUM(J75:J85)</f>
        <v>39182.699999999997</v>
      </c>
      <c r="K74" s="85">
        <v>18908.560000000001</v>
      </c>
      <c r="L74" s="85">
        <f>SUM(L75:L85)</f>
        <v>65274.479999999996</v>
      </c>
      <c r="M74" s="85">
        <v>27466.42</v>
      </c>
      <c r="N74" s="87">
        <f>SUM(N75:N85)</f>
        <v>89775.260000000009</v>
      </c>
    </row>
    <row r="75" spans="1:14" ht="38.25" x14ac:dyDescent="0.25">
      <c r="A75" s="151"/>
      <c r="B75" s="190"/>
      <c r="C75" s="204" t="s">
        <v>275</v>
      </c>
      <c r="D75" s="204" t="s">
        <v>276</v>
      </c>
      <c r="E75" s="204" t="s">
        <v>277</v>
      </c>
      <c r="F75" s="206" t="s">
        <v>189</v>
      </c>
      <c r="G75" s="232"/>
      <c r="H75" s="239">
        <v>0</v>
      </c>
      <c r="I75" s="234"/>
      <c r="J75" s="239">
        <v>9018.52</v>
      </c>
      <c r="K75" s="234"/>
      <c r="L75" s="239">
        <v>28032.86</v>
      </c>
      <c r="M75" s="234"/>
      <c r="N75" s="240">
        <v>45456.23</v>
      </c>
    </row>
    <row r="76" spans="1:14" ht="25.5" x14ac:dyDescent="0.25">
      <c r="A76" s="151"/>
      <c r="B76" s="190"/>
      <c r="C76" s="211" t="s">
        <v>278</v>
      </c>
      <c r="D76" s="211" t="s">
        <v>279</v>
      </c>
      <c r="E76" s="211" t="s">
        <v>280</v>
      </c>
      <c r="F76" s="212" t="s">
        <v>209</v>
      </c>
      <c r="G76" s="241"/>
      <c r="H76" s="242">
        <v>100</v>
      </c>
      <c r="I76" s="243"/>
      <c r="J76" s="242">
        <v>100</v>
      </c>
      <c r="K76" s="243"/>
      <c r="L76" s="242">
        <v>100</v>
      </c>
      <c r="M76" s="243"/>
      <c r="N76" s="244">
        <v>100</v>
      </c>
    </row>
    <row r="77" spans="1:14" ht="38.25" x14ac:dyDescent="0.25">
      <c r="A77" s="151"/>
      <c r="B77" s="190"/>
      <c r="C77" s="211" t="s">
        <v>281</v>
      </c>
      <c r="D77" s="211" t="s">
        <v>282</v>
      </c>
      <c r="E77" s="211" t="s">
        <v>283</v>
      </c>
      <c r="F77" s="212" t="s">
        <v>193</v>
      </c>
      <c r="G77" s="241"/>
      <c r="H77" s="242">
        <v>300</v>
      </c>
      <c r="I77" s="243"/>
      <c r="J77" s="242">
        <v>600</v>
      </c>
      <c r="K77" s="243"/>
      <c r="L77" s="242">
        <v>900</v>
      </c>
      <c r="M77" s="243"/>
      <c r="N77" s="244">
        <v>1200</v>
      </c>
    </row>
    <row r="78" spans="1:14" ht="51" x14ac:dyDescent="0.25">
      <c r="A78" s="151"/>
      <c r="B78" s="190"/>
      <c r="C78" s="211" t="s">
        <v>284</v>
      </c>
      <c r="D78" s="211" t="s">
        <v>282</v>
      </c>
      <c r="E78" s="211" t="s">
        <v>285</v>
      </c>
      <c r="F78" s="212" t="s">
        <v>193</v>
      </c>
      <c r="G78" s="241"/>
      <c r="H78" s="242">
        <v>25</v>
      </c>
      <c r="I78" s="243"/>
      <c r="J78" s="242">
        <v>50</v>
      </c>
      <c r="K78" s="243"/>
      <c r="L78" s="242">
        <v>75</v>
      </c>
      <c r="M78" s="243"/>
      <c r="N78" s="244">
        <v>100</v>
      </c>
    </row>
    <row r="79" spans="1:14" ht="38.25" x14ac:dyDescent="0.25">
      <c r="A79" s="151"/>
      <c r="B79" s="190"/>
      <c r="C79" s="211" t="s">
        <v>286</v>
      </c>
      <c r="D79" s="211" t="s">
        <v>282</v>
      </c>
      <c r="E79" s="211" t="s">
        <v>269</v>
      </c>
      <c r="F79" s="212" t="s">
        <v>193</v>
      </c>
      <c r="G79" s="241"/>
      <c r="H79" s="242">
        <v>1948.23</v>
      </c>
      <c r="I79" s="243"/>
      <c r="J79" s="242">
        <v>3896.46</v>
      </c>
      <c r="K79" s="243"/>
      <c r="L79" s="242">
        <v>5844.69</v>
      </c>
      <c r="M79" s="243"/>
      <c r="N79" s="244">
        <v>7792.9</v>
      </c>
    </row>
    <row r="80" spans="1:14" ht="38.25" x14ac:dyDescent="0.25">
      <c r="A80" s="151"/>
      <c r="B80" s="190"/>
      <c r="C80" s="211" t="s">
        <v>287</v>
      </c>
      <c r="D80" s="211" t="s">
        <v>282</v>
      </c>
      <c r="E80" s="211" t="s">
        <v>269</v>
      </c>
      <c r="F80" s="212" t="s">
        <v>193</v>
      </c>
      <c r="G80" s="241"/>
      <c r="H80" s="242">
        <v>2579.21</v>
      </c>
      <c r="I80" s="243"/>
      <c r="J80" s="242">
        <v>5158.42</v>
      </c>
      <c r="K80" s="243"/>
      <c r="L80" s="242">
        <v>7737.63</v>
      </c>
      <c r="M80" s="243"/>
      <c r="N80" s="244">
        <v>10316.83</v>
      </c>
    </row>
    <row r="81" spans="1:14" ht="38.25" x14ac:dyDescent="0.25">
      <c r="A81" s="151"/>
      <c r="B81" s="190"/>
      <c r="C81" s="211" t="s">
        <v>288</v>
      </c>
      <c r="D81" s="211" t="s">
        <v>282</v>
      </c>
      <c r="E81" s="211" t="s">
        <v>283</v>
      </c>
      <c r="F81" s="212" t="s">
        <v>193</v>
      </c>
      <c r="G81" s="241"/>
      <c r="H81" s="242">
        <v>750</v>
      </c>
      <c r="I81" s="243"/>
      <c r="J81" s="242">
        <v>1500</v>
      </c>
      <c r="K81" s="243"/>
      <c r="L81" s="242">
        <v>2250</v>
      </c>
      <c r="M81" s="243"/>
      <c r="N81" s="244">
        <v>3000</v>
      </c>
    </row>
    <row r="82" spans="1:14" ht="38.25" x14ac:dyDescent="0.25">
      <c r="A82" s="151"/>
      <c r="B82" s="190"/>
      <c r="C82" s="211" t="s">
        <v>289</v>
      </c>
      <c r="D82" s="211" t="s">
        <v>282</v>
      </c>
      <c r="E82" s="211" t="s">
        <v>290</v>
      </c>
      <c r="F82" s="212" t="s">
        <v>193</v>
      </c>
      <c r="G82" s="241"/>
      <c r="H82" s="242">
        <v>25</v>
      </c>
      <c r="I82" s="243"/>
      <c r="J82" s="242">
        <v>50</v>
      </c>
      <c r="K82" s="243"/>
      <c r="L82" s="242">
        <v>75</v>
      </c>
      <c r="M82" s="243"/>
      <c r="N82" s="244">
        <v>100</v>
      </c>
    </row>
    <row r="83" spans="1:14" ht="25.5" x14ac:dyDescent="0.25">
      <c r="A83" s="151"/>
      <c r="B83" s="190"/>
      <c r="C83" s="211" t="s">
        <v>291</v>
      </c>
      <c r="D83" s="211" t="s">
        <v>292</v>
      </c>
      <c r="E83" s="211" t="s">
        <v>293</v>
      </c>
      <c r="F83" s="212" t="s">
        <v>193</v>
      </c>
      <c r="G83" s="241"/>
      <c r="H83" s="242">
        <v>1425</v>
      </c>
      <c r="I83" s="243"/>
      <c r="J83" s="242">
        <v>2850</v>
      </c>
      <c r="K83" s="243"/>
      <c r="L83" s="242">
        <v>4275</v>
      </c>
      <c r="M83" s="243"/>
      <c r="N83" s="244">
        <v>5700</v>
      </c>
    </row>
    <row r="84" spans="1:14" ht="38.25" x14ac:dyDescent="0.25">
      <c r="A84" s="151"/>
      <c r="B84" s="190"/>
      <c r="C84" s="211" t="s">
        <v>294</v>
      </c>
      <c r="D84" s="211" t="s">
        <v>282</v>
      </c>
      <c r="E84" s="211" t="s">
        <v>290</v>
      </c>
      <c r="F84" s="212" t="s">
        <v>193</v>
      </c>
      <c r="G84" s="241"/>
      <c r="H84" s="242">
        <v>25</v>
      </c>
      <c r="I84" s="243"/>
      <c r="J84" s="242">
        <v>50</v>
      </c>
      <c r="K84" s="243"/>
      <c r="L84" s="242">
        <v>75</v>
      </c>
      <c r="M84" s="243"/>
      <c r="N84" s="244">
        <v>100</v>
      </c>
    </row>
    <row r="85" spans="1:14" ht="38.25" x14ac:dyDescent="0.25">
      <c r="A85" s="151"/>
      <c r="B85" s="190"/>
      <c r="C85" s="191" t="s">
        <v>295</v>
      </c>
      <c r="D85" s="191" t="s">
        <v>282</v>
      </c>
      <c r="E85" s="191" t="s">
        <v>283</v>
      </c>
      <c r="F85" s="195" t="s">
        <v>189</v>
      </c>
      <c r="G85" s="231"/>
      <c r="H85" s="235">
        <v>15909.3</v>
      </c>
      <c r="I85" s="233"/>
      <c r="J85" s="235">
        <v>15909.3</v>
      </c>
      <c r="K85" s="233"/>
      <c r="L85" s="235">
        <v>15909.3</v>
      </c>
      <c r="M85" s="233"/>
      <c r="N85" s="237">
        <v>15909.3</v>
      </c>
    </row>
    <row r="86" spans="1:14" x14ac:dyDescent="0.25">
      <c r="A86" s="154" t="s">
        <v>20</v>
      </c>
      <c r="B86" s="156" t="s">
        <v>119</v>
      </c>
      <c r="C86" s="192"/>
      <c r="D86" s="192"/>
      <c r="E86" s="192"/>
      <c r="F86" s="196"/>
      <c r="G86" s="75">
        <f t="shared" ref="G86:N86" si="2">+G74+G73+G71+G68+G46</f>
        <v>45786.080000000002</v>
      </c>
      <c r="H86" s="76">
        <f t="shared" si="2"/>
        <v>89577.19</v>
      </c>
      <c r="I86" s="76">
        <f t="shared" si="2"/>
        <v>67500.52</v>
      </c>
      <c r="J86" s="76">
        <f t="shared" si="2"/>
        <v>137089.65</v>
      </c>
      <c r="K86" s="76">
        <f t="shared" si="2"/>
        <v>90616.53</v>
      </c>
      <c r="L86" s="76">
        <f t="shared" si="2"/>
        <v>187079.69999999998</v>
      </c>
      <c r="M86" s="76">
        <f t="shared" si="2"/>
        <v>120161.51000000001</v>
      </c>
      <c r="N86" s="77">
        <f t="shared" si="2"/>
        <v>235731.54000000004</v>
      </c>
    </row>
    <row r="87" spans="1:14" x14ac:dyDescent="0.25">
      <c r="A87" s="151" t="s">
        <v>33</v>
      </c>
      <c r="B87" s="150" t="s">
        <v>32</v>
      </c>
      <c r="C87" s="152"/>
      <c r="D87" s="152"/>
      <c r="E87" s="152"/>
      <c r="F87" s="153"/>
      <c r="G87" s="83"/>
      <c r="H87" s="85"/>
      <c r="I87" s="85"/>
      <c r="J87" s="85"/>
      <c r="K87" s="85"/>
      <c r="L87" s="85"/>
      <c r="M87" s="85"/>
      <c r="N87" s="87"/>
    </row>
    <row r="88" spans="1:14" x14ac:dyDescent="0.25">
      <c r="A88" s="151" t="s">
        <v>34</v>
      </c>
      <c r="B88" s="150" t="s">
        <v>0</v>
      </c>
      <c r="C88" s="203"/>
      <c r="D88" s="203"/>
      <c r="E88" s="203"/>
      <c r="F88" s="205"/>
      <c r="G88" s="83">
        <v>71060.09</v>
      </c>
      <c r="H88" s="85">
        <f>SUM(H89:H93)</f>
        <v>69059</v>
      </c>
      <c r="I88" s="85">
        <v>76637.02</v>
      </c>
      <c r="J88" s="85">
        <f>SUM(J89:J93)</f>
        <v>69059</v>
      </c>
      <c r="K88" s="85">
        <v>126637.02</v>
      </c>
      <c r="L88" s="85">
        <f>SUM(L89:L93)</f>
        <v>69059</v>
      </c>
      <c r="M88" s="85">
        <v>126637.02</v>
      </c>
      <c r="N88" s="87">
        <f>SUM(N89:N93)</f>
        <v>435126.83</v>
      </c>
    </row>
    <row r="89" spans="1:14" ht="38.25" x14ac:dyDescent="0.25">
      <c r="A89" s="151"/>
      <c r="B89" s="190"/>
      <c r="C89" s="204" t="s">
        <v>296</v>
      </c>
      <c r="D89" s="204" t="s">
        <v>297</v>
      </c>
      <c r="E89" s="204" t="s">
        <v>298</v>
      </c>
      <c r="F89" s="206" t="s">
        <v>209</v>
      </c>
      <c r="G89" s="232"/>
      <c r="H89" s="239">
        <v>0</v>
      </c>
      <c r="I89" s="234"/>
      <c r="J89" s="239">
        <v>0</v>
      </c>
      <c r="K89" s="234"/>
      <c r="L89" s="239">
        <v>0</v>
      </c>
      <c r="M89" s="234"/>
      <c r="N89" s="240">
        <v>40000</v>
      </c>
    </row>
    <row r="90" spans="1:14" ht="63.75" x14ac:dyDescent="0.25">
      <c r="A90" s="151"/>
      <c r="B90" s="190"/>
      <c r="C90" s="211" t="s">
        <v>299</v>
      </c>
      <c r="D90" s="211" t="s">
        <v>297</v>
      </c>
      <c r="E90" s="211" t="s">
        <v>298</v>
      </c>
      <c r="F90" s="212" t="s">
        <v>209</v>
      </c>
      <c r="G90" s="241"/>
      <c r="H90" s="242">
        <v>0</v>
      </c>
      <c r="I90" s="243"/>
      <c r="J90" s="242">
        <v>0</v>
      </c>
      <c r="K90" s="243"/>
      <c r="L90" s="242">
        <v>0</v>
      </c>
      <c r="M90" s="243"/>
      <c r="N90" s="244">
        <v>50000</v>
      </c>
    </row>
    <row r="91" spans="1:14" ht="25.5" x14ac:dyDescent="0.25">
      <c r="A91" s="151"/>
      <c r="B91" s="190"/>
      <c r="C91" s="211" t="s">
        <v>300</v>
      </c>
      <c r="D91" s="211" t="s">
        <v>297</v>
      </c>
      <c r="E91" s="211" t="s">
        <v>298</v>
      </c>
      <c r="F91" s="212" t="s">
        <v>209</v>
      </c>
      <c r="G91" s="241"/>
      <c r="H91" s="242">
        <v>0</v>
      </c>
      <c r="I91" s="243"/>
      <c r="J91" s="242">
        <v>0</v>
      </c>
      <c r="K91" s="243"/>
      <c r="L91" s="242">
        <v>0</v>
      </c>
      <c r="M91" s="243"/>
      <c r="N91" s="244">
        <v>126067.83</v>
      </c>
    </row>
    <row r="92" spans="1:14" ht="25.5" x14ac:dyDescent="0.25">
      <c r="A92" s="151"/>
      <c r="B92" s="190"/>
      <c r="C92" s="211" t="s">
        <v>301</v>
      </c>
      <c r="D92" s="211" t="s">
        <v>297</v>
      </c>
      <c r="E92" s="211" t="s">
        <v>298</v>
      </c>
      <c r="F92" s="212" t="s">
        <v>189</v>
      </c>
      <c r="G92" s="241"/>
      <c r="H92" s="242">
        <v>69059</v>
      </c>
      <c r="I92" s="243"/>
      <c r="J92" s="242">
        <v>69059</v>
      </c>
      <c r="K92" s="243"/>
      <c r="L92" s="242">
        <v>69059</v>
      </c>
      <c r="M92" s="243"/>
      <c r="N92" s="244">
        <v>69059</v>
      </c>
    </row>
    <row r="93" spans="1:14" ht="38.25" x14ac:dyDescent="0.25">
      <c r="A93" s="151"/>
      <c r="B93" s="190"/>
      <c r="C93" s="191" t="s">
        <v>302</v>
      </c>
      <c r="D93" s="191" t="s">
        <v>303</v>
      </c>
      <c r="E93" s="191" t="s">
        <v>304</v>
      </c>
      <c r="F93" s="195" t="s">
        <v>209</v>
      </c>
      <c r="G93" s="231"/>
      <c r="H93" s="235">
        <v>0</v>
      </c>
      <c r="I93" s="233"/>
      <c r="J93" s="235">
        <v>0</v>
      </c>
      <c r="K93" s="233"/>
      <c r="L93" s="235">
        <v>0</v>
      </c>
      <c r="M93" s="233"/>
      <c r="N93" s="237">
        <v>150000</v>
      </c>
    </row>
    <row r="94" spans="1:14" x14ac:dyDescent="0.25">
      <c r="A94" s="151" t="s">
        <v>35</v>
      </c>
      <c r="B94" s="150" t="s">
        <v>1</v>
      </c>
      <c r="C94" s="192"/>
      <c r="D94" s="192"/>
      <c r="E94" s="192"/>
      <c r="F94" s="196"/>
      <c r="G94" s="83"/>
      <c r="H94" s="85"/>
      <c r="I94" s="85"/>
      <c r="J94" s="85"/>
      <c r="K94" s="85"/>
      <c r="L94" s="85"/>
      <c r="M94" s="85"/>
      <c r="N94" s="87"/>
    </row>
    <row r="95" spans="1:14" x14ac:dyDescent="0.25">
      <c r="A95" s="151" t="s">
        <v>37</v>
      </c>
      <c r="B95" s="150" t="s">
        <v>36</v>
      </c>
      <c r="C95" s="203"/>
      <c r="D95" s="203"/>
      <c r="E95" s="203"/>
      <c r="F95" s="205"/>
      <c r="G95" s="78"/>
      <c r="H95" s="80">
        <v>0</v>
      </c>
      <c r="I95" s="80"/>
      <c r="J95" s="80">
        <v>0</v>
      </c>
      <c r="K95" s="80"/>
      <c r="L95" s="80">
        <v>0</v>
      </c>
      <c r="M95" s="80"/>
      <c r="N95" s="82">
        <v>664.6</v>
      </c>
    </row>
    <row r="96" spans="1:14" ht="25.5" x14ac:dyDescent="0.25">
      <c r="A96" s="151"/>
      <c r="B96" s="190"/>
      <c r="C96" s="193" t="s">
        <v>305</v>
      </c>
      <c r="D96" s="193" t="s">
        <v>306</v>
      </c>
      <c r="E96" s="193" t="s">
        <v>307</v>
      </c>
      <c r="F96" s="197" t="s">
        <v>209</v>
      </c>
      <c r="G96" s="78"/>
      <c r="H96" s="80">
        <v>0</v>
      </c>
      <c r="I96" s="80"/>
      <c r="J96" s="80">
        <v>0</v>
      </c>
      <c r="K96" s="80"/>
      <c r="L96" s="80">
        <v>0</v>
      </c>
      <c r="M96" s="80"/>
      <c r="N96" s="82">
        <v>664.6</v>
      </c>
    </row>
    <row r="97" spans="1:14" x14ac:dyDescent="0.25">
      <c r="A97" s="151" t="s">
        <v>38</v>
      </c>
      <c r="B97" s="150" t="s">
        <v>2</v>
      </c>
      <c r="C97" s="193"/>
      <c r="D97" s="193"/>
      <c r="E97" s="193"/>
      <c r="F97" s="197"/>
      <c r="G97" s="78">
        <v>516</v>
      </c>
      <c r="H97" s="80">
        <v>5000</v>
      </c>
      <c r="I97" s="80">
        <v>709.12</v>
      </c>
      <c r="J97" s="80">
        <v>5000</v>
      </c>
      <c r="K97" s="80">
        <v>757.12</v>
      </c>
      <c r="L97" s="80">
        <v>5000</v>
      </c>
      <c r="M97" s="80">
        <v>11171.12</v>
      </c>
      <c r="N97" s="82">
        <v>5000</v>
      </c>
    </row>
    <row r="98" spans="1:14" ht="25.5" x14ac:dyDescent="0.25">
      <c r="A98" s="151"/>
      <c r="B98" s="190"/>
      <c r="C98" s="193" t="s">
        <v>308</v>
      </c>
      <c r="D98" s="193" t="s">
        <v>309</v>
      </c>
      <c r="E98" s="193" t="s">
        <v>310</v>
      </c>
      <c r="F98" s="197" t="s">
        <v>209</v>
      </c>
      <c r="G98" s="78"/>
      <c r="H98" s="80">
        <v>5000</v>
      </c>
      <c r="I98" s="80"/>
      <c r="J98" s="80">
        <v>5000</v>
      </c>
      <c r="K98" s="80"/>
      <c r="L98" s="80">
        <v>5000</v>
      </c>
      <c r="M98" s="80"/>
      <c r="N98" s="82">
        <v>5000</v>
      </c>
    </row>
    <row r="99" spans="1:14" x14ac:dyDescent="0.25">
      <c r="A99" s="154" t="s">
        <v>31</v>
      </c>
      <c r="B99" s="156" t="s">
        <v>118</v>
      </c>
      <c r="C99" s="192"/>
      <c r="D99" s="192"/>
      <c r="E99" s="192"/>
      <c r="F99" s="196"/>
      <c r="G99" s="75">
        <f t="shared" ref="G99:N99" si="3">+G97+G95+G94+G88+G87</f>
        <v>71576.09</v>
      </c>
      <c r="H99" s="76">
        <f t="shared" si="3"/>
        <v>74059</v>
      </c>
      <c r="I99" s="76">
        <f t="shared" si="3"/>
        <v>77346.14</v>
      </c>
      <c r="J99" s="76">
        <f t="shared" si="3"/>
        <v>74059</v>
      </c>
      <c r="K99" s="76">
        <f t="shared" si="3"/>
        <v>127394.14</v>
      </c>
      <c r="L99" s="76">
        <f t="shared" si="3"/>
        <v>74059</v>
      </c>
      <c r="M99" s="76">
        <f t="shared" si="3"/>
        <v>137808.14000000001</v>
      </c>
      <c r="N99" s="77">
        <f t="shared" si="3"/>
        <v>440791.43</v>
      </c>
    </row>
    <row r="100" spans="1:14" x14ac:dyDescent="0.25">
      <c r="A100" s="151" t="s">
        <v>41</v>
      </c>
      <c r="B100" s="150" t="s">
        <v>40</v>
      </c>
      <c r="C100" s="152"/>
      <c r="D100" s="152"/>
      <c r="E100" s="152"/>
      <c r="F100" s="153"/>
      <c r="G100" s="83"/>
      <c r="H100" s="85"/>
      <c r="I100" s="85"/>
      <c r="J100" s="85"/>
      <c r="K100" s="85"/>
      <c r="L100" s="85"/>
      <c r="M100" s="85"/>
      <c r="N100" s="87"/>
    </row>
    <row r="101" spans="1:14" x14ac:dyDescent="0.25">
      <c r="A101" s="151" t="s">
        <v>43</v>
      </c>
      <c r="B101" s="150" t="s">
        <v>42</v>
      </c>
      <c r="C101" s="152"/>
      <c r="D101" s="152"/>
      <c r="E101" s="152"/>
      <c r="F101" s="153"/>
      <c r="G101" s="83"/>
      <c r="H101" s="85"/>
      <c r="I101" s="85"/>
      <c r="J101" s="85"/>
      <c r="K101" s="85"/>
      <c r="L101" s="85"/>
      <c r="M101" s="85"/>
      <c r="N101" s="87"/>
    </row>
    <row r="102" spans="1:14" x14ac:dyDescent="0.25">
      <c r="A102" s="151" t="s">
        <v>45</v>
      </c>
      <c r="B102" s="150" t="s">
        <v>44</v>
      </c>
      <c r="C102" s="152"/>
      <c r="D102" s="152"/>
      <c r="E102" s="152"/>
      <c r="F102" s="153"/>
      <c r="G102" s="83"/>
      <c r="H102" s="85"/>
      <c r="I102" s="85"/>
      <c r="J102" s="85"/>
      <c r="K102" s="85"/>
      <c r="L102" s="85"/>
      <c r="M102" s="85"/>
      <c r="N102" s="87"/>
    </row>
    <row r="103" spans="1:14" x14ac:dyDescent="0.25">
      <c r="A103" s="151" t="s">
        <v>47</v>
      </c>
      <c r="B103" s="150" t="s">
        <v>46</v>
      </c>
      <c r="C103" s="152"/>
      <c r="D103" s="152"/>
      <c r="E103" s="152"/>
      <c r="F103" s="153"/>
      <c r="G103" s="83"/>
      <c r="H103" s="85"/>
      <c r="I103" s="85"/>
      <c r="J103" s="85"/>
      <c r="K103" s="85"/>
      <c r="L103" s="85"/>
      <c r="M103" s="85"/>
      <c r="N103" s="87"/>
    </row>
    <row r="104" spans="1:14" x14ac:dyDescent="0.25">
      <c r="A104" s="154" t="s">
        <v>39</v>
      </c>
      <c r="B104" s="155" t="s">
        <v>117</v>
      </c>
      <c r="C104" s="152"/>
      <c r="D104" s="152"/>
      <c r="E104" s="152"/>
      <c r="F104" s="153"/>
      <c r="G104" s="75">
        <f t="shared" ref="G104:N104" si="4">+G103+G102+G101+G100</f>
        <v>0</v>
      </c>
      <c r="H104" s="76">
        <f t="shared" si="4"/>
        <v>0</v>
      </c>
      <c r="I104" s="76">
        <f t="shared" si="4"/>
        <v>0</v>
      </c>
      <c r="J104" s="76">
        <f t="shared" si="4"/>
        <v>0</v>
      </c>
      <c r="K104" s="76">
        <f t="shared" si="4"/>
        <v>0</v>
      </c>
      <c r="L104" s="76">
        <f t="shared" si="4"/>
        <v>0</v>
      </c>
      <c r="M104" s="76">
        <f t="shared" si="4"/>
        <v>0</v>
      </c>
      <c r="N104" s="77">
        <f t="shared" si="4"/>
        <v>0</v>
      </c>
    </row>
    <row r="105" spans="1:14" x14ac:dyDescent="0.25">
      <c r="A105" s="151" t="s">
        <v>50</v>
      </c>
      <c r="B105" s="150" t="s">
        <v>49</v>
      </c>
      <c r="C105" s="152"/>
      <c r="D105" s="152"/>
      <c r="E105" s="152"/>
      <c r="F105" s="153"/>
      <c r="G105" s="83"/>
      <c r="H105" s="85"/>
      <c r="I105" s="85"/>
      <c r="J105" s="85"/>
      <c r="K105" s="85"/>
      <c r="L105" s="85"/>
      <c r="M105" s="85"/>
      <c r="N105" s="87"/>
    </row>
    <row r="106" spans="1:14" x14ac:dyDescent="0.25">
      <c r="A106" s="151" t="s">
        <v>52</v>
      </c>
      <c r="B106" s="150" t="s">
        <v>51</v>
      </c>
      <c r="C106" s="152"/>
      <c r="D106" s="152"/>
      <c r="E106" s="152"/>
      <c r="F106" s="153"/>
      <c r="G106" s="83"/>
      <c r="H106" s="85"/>
      <c r="I106" s="85"/>
      <c r="J106" s="85"/>
      <c r="K106" s="85"/>
      <c r="L106" s="85"/>
      <c r="M106" s="85"/>
      <c r="N106" s="87"/>
    </row>
    <row r="107" spans="1:14" x14ac:dyDescent="0.25">
      <c r="A107" s="151" t="s">
        <v>54</v>
      </c>
      <c r="B107" s="150" t="s">
        <v>53</v>
      </c>
      <c r="C107" s="152"/>
      <c r="D107" s="152"/>
      <c r="E107" s="152"/>
      <c r="F107" s="153"/>
      <c r="G107" s="83"/>
      <c r="H107" s="85"/>
      <c r="I107" s="85"/>
      <c r="J107" s="85"/>
      <c r="K107" s="85"/>
      <c r="L107" s="85"/>
      <c r="M107" s="85"/>
      <c r="N107" s="87"/>
    </row>
    <row r="108" spans="1:14" x14ac:dyDescent="0.25">
      <c r="A108" s="151" t="s">
        <v>56</v>
      </c>
      <c r="B108" s="150" t="s">
        <v>55</v>
      </c>
      <c r="C108" s="152"/>
      <c r="D108" s="152"/>
      <c r="E108" s="152"/>
      <c r="F108" s="153"/>
      <c r="G108" s="83"/>
      <c r="H108" s="85"/>
      <c r="I108" s="85"/>
      <c r="J108" s="85"/>
      <c r="K108" s="85"/>
      <c r="L108" s="85"/>
      <c r="M108" s="85"/>
      <c r="N108" s="87"/>
    </row>
    <row r="109" spans="1:14" x14ac:dyDescent="0.25">
      <c r="A109" s="154" t="s">
        <v>48</v>
      </c>
      <c r="B109" s="156" t="s">
        <v>116</v>
      </c>
      <c r="C109" s="152"/>
      <c r="D109" s="152"/>
      <c r="E109" s="152"/>
      <c r="F109" s="153"/>
      <c r="G109" s="75">
        <f t="shared" ref="G109:N109" si="5">+G108+G107+G106+G105</f>
        <v>0</v>
      </c>
      <c r="H109" s="76">
        <f t="shared" si="5"/>
        <v>0</v>
      </c>
      <c r="I109" s="76">
        <f t="shared" si="5"/>
        <v>0</v>
      </c>
      <c r="J109" s="76">
        <f t="shared" si="5"/>
        <v>0</v>
      </c>
      <c r="K109" s="76">
        <f t="shared" si="5"/>
        <v>0</v>
      </c>
      <c r="L109" s="76">
        <f t="shared" si="5"/>
        <v>0</v>
      </c>
      <c r="M109" s="76">
        <f t="shared" si="5"/>
        <v>0</v>
      </c>
      <c r="N109" s="77">
        <f t="shared" si="5"/>
        <v>0</v>
      </c>
    </row>
    <row r="110" spans="1:14" x14ac:dyDescent="0.25">
      <c r="A110" s="151" t="s">
        <v>59</v>
      </c>
      <c r="B110" s="150" t="s">
        <v>58</v>
      </c>
      <c r="C110" s="203"/>
      <c r="D110" s="203"/>
      <c r="E110" s="203"/>
      <c r="F110" s="205"/>
      <c r="G110" s="83">
        <v>18213.18</v>
      </c>
      <c r="H110" s="85">
        <f>SUM(H111:H117)</f>
        <v>52335.88</v>
      </c>
      <c r="I110" s="85">
        <v>38499.24</v>
      </c>
      <c r="J110" s="85">
        <f>SUM(J111:J117)</f>
        <v>96671.76</v>
      </c>
      <c r="K110" s="85">
        <v>55227.78</v>
      </c>
      <c r="L110" s="85">
        <f>SUM(L111:L117)</f>
        <v>141007.63999999998</v>
      </c>
      <c r="M110" s="85">
        <v>76408.28</v>
      </c>
      <c r="N110" s="87">
        <f>SUM(N111:N117)</f>
        <v>198448.43</v>
      </c>
    </row>
    <row r="111" spans="1:14" ht="38.25" x14ac:dyDescent="0.25">
      <c r="A111" s="151"/>
      <c r="B111" s="190"/>
      <c r="C111" s="204" t="s">
        <v>311</v>
      </c>
      <c r="D111" s="204" t="s">
        <v>312</v>
      </c>
      <c r="E111" s="204" t="s">
        <v>313</v>
      </c>
      <c r="F111" s="206" t="s">
        <v>314</v>
      </c>
      <c r="G111" s="232"/>
      <c r="H111" s="239">
        <v>15328.79</v>
      </c>
      <c r="I111" s="234"/>
      <c r="J111" s="239">
        <v>30657.58</v>
      </c>
      <c r="K111" s="234"/>
      <c r="L111" s="239">
        <v>45986.37</v>
      </c>
      <c r="M111" s="234"/>
      <c r="N111" s="240">
        <v>66424.759999999995</v>
      </c>
    </row>
    <row r="112" spans="1:14" ht="25.5" x14ac:dyDescent="0.25">
      <c r="A112" s="151"/>
      <c r="B112" s="190"/>
      <c r="C112" s="211" t="s">
        <v>315</v>
      </c>
      <c r="D112" s="211" t="s">
        <v>316</v>
      </c>
      <c r="E112" s="211" t="s">
        <v>317</v>
      </c>
      <c r="F112" s="212" t="s">
        <v>193</v>
      </c>
      <c r="G112" s="241"/>
      <c r="H112" s="242">
        <v>3498.14</v>
      </c>
      <c r="I112" s="243"/>
      <c r="J112" s="242">
        <v>6996.28</v>
      </c>
      <c r="K112" s="243"/>
      <c r="L112" s="242">
        <v>10494.42</v>
      </c>
      <c r="M112" s="243"/>
      <c r="N112" s="244">
        <v>13992.54</v>
      </c>
    </row>
    <row r="113" spans="1:14" ht="38.25" x14ac:dyDescent="0.25">
      <c r="A113" s="151"/>
      <c r="B113" s="190"/>
      <c r="C113" s="211" t="s">
        <v>318</v>
      </c>
      <c r="D113" s="211" t="s">
        <v>319</v>
      </c>
      <c r="E113" s="211" t="s">
        <v>320</v>
      </c>
      <c r="F113" s="212" t="s">
        <v>314</v>
      </c>
      <c r="G113" s="241"/>
      <c r="H113" s="242">
        <v>22302.91</v>
      </c>
      <c r="I113" s="243"/>
      <c r="J113" s="242">
        <v>44605.82</v>
      </c>
      <c r="K113" s="243"/>
      <c r="L113" s="242">
        <v>66908.73</v>
      </c>
      <c r="M113" s="243"/>
      <c r="N113" s="244">
        <v>96645.95</v>
      </c>
    </row>
    <row r="114" spans="1:14" ht="25.5" x14ac:dyDescent="0.25">
      <c r="A114" s="151"/>
      <c r="B114" s="190"/>
      <c r="C114" s="211" t="s">
        <v>321</v>
      </c>
      <c r="D114" s="211" t="s">
        <v>322</v>
      </c>
      <c r="E114" s="211" t="s">
        <v>323</v>
      </c>
      <c r="F114" s="212" t="s">
        <v>314</v>
      </c>
      <c r="G114" s="241"/>
      <c r="H114" s="242">
        <v>1683.06</v>
      </c>
      <c r="I114" s="243"/>
      <c r="J114" s="242">
        <v>3366.12</v>
      </c>
      <c r="K114" s="243"/>
      <c r="L114" s="242">
        <v>5049.18</v>
      </c>
      <c r="M114" s="243"/>
      <c r="N114" s="244">
        <v>7293.28</v>
      </c>
    </row>
    <row r="115" spans="1:14" ht="25.5" x14ac:dyDescent="0.25">
      <c r="A115" s="151"/>
      <c r="B115" s="190"/>
      <c r="C115" s="211" t="s">
        <v>324</v>
      </c>
      <c r="D115" s="211" t="s">
        <v>325</v>
      </c>
      <c r="E115" s="211" t="s">
        <v>326</v>
      </c>
      <c r="F115" s="212" t="s">
        <v>209</v>
      </c>
      <c r="G115" s="241"/>
      <c r="H115" s="242">
        <v>2000</v>
      </c>
      <c r="I115" s="243"/>
      <c r="J115" s="242">
        <v>2000</v>
      </c>
      <c r="K115" s="243"/>
      <c r="L115" s="242">
        <v>2000</v>
      </c>
      <c r="M115" s="243"/>
      <c r="N115" s="244">
        <v>2000</v>
      </c>
    </row>
    <row r="116" spans="1:14" ht="25.5" x14ac:dyDescent="0.25">
      <c r="A116" s="151"/>
      <c r="B116" s="190"/>
      <c r="C116" s="211" t="s">
        <v>327</v>
      </c>
      <c r="D116" s="211" t="s">
        <v>328</v>
      </c>
      <c r="E116" s="211" t="s">
        <v>329</v>
      </c>
      <c r="F116" s="212" t="s">
        <v>193</v>
      </c>
      <c r="G116" s="241"/>
      <c r="H116" s="242">
        <v>1522.98</v>
      </c>
      <c r="I116" s="243"/>
      <c r="J116" s="242">
        <v>3045.96</v>
      </c>
      <c r="K116" s="243"/>
      <c r="L116" s="242">
        <v>4568.9399999999996</v>
      </c>
      <c r="M116" s="243"/>
      <c r="N116" s="244">
        <v>6091.9</v>
      </c>
    </row>
    <row r="117" spans="1:14" ht="38.25" x14ac:dyDescent="0.25">
      <c r="A117" s="151"/>
      <c r="B117" s="190"/>
      <c r="C117" s="191" t="s">
        <v>330</v>
      </c>
      <c r="D117" s="191" t="s">
        <v>331</v>
      </c>
      <c r="E117" s="191" t="s">
        <v>332</v>
      </c>
      <c r="F117" s="195" t="s">
        <v>189</v>
      </c>
      <c r="G117" s="231"/>
      <c r="H117" s="235">
        <v>6000</v>
      </c>
      <c r="I117" s="233"/>
      <c r="J117" s="235">
        <v>6000</v>
      </c>
      <c r="K117" s="233"/>
      <c r="L117" s="235">
        <v>6000</v>
      </c>
      <c r="M117" s="233"/>
      <c r="N117" s="237">
        <v>6000</v>
      </c>
    </row>
    <row r="118" spans="1:14" x14ac:dyDescent="0.25">
      <c r="A118" s="151" t="s">
        <v>61</v>
      </c>
      <c r="B118" s="150" t="s">
        <v>60</v>
      </c>
      <c r="C118" s="193"/>
      <c r="D118" s="193"/>
      <c r="E118" s="193"/>
      <c r="F118" s="197"/>
      <c r="G118" s="83">
        <v>37245.589999999997</v>
      </c>
      <c r="H118" s="85">
        <f>SUM(H119:H122)</f>
        <v>34996.58</v>
      </c>
      <c r="I118" s="85">
        <v>55589.62</v>
      </c>
      <c r="J118" s="85">
        <f>SUM(J119:J122)</f>
        <v>69993.16</v>
      </c>
      <c r="K118" s="85">
        <v>73757.91</v>
      </c>
      <c r="L118" s="85">
        <f>SUM(L119:L122)</f>
        <v>104989.74</v>
      </c>
      <c r="M118" s="85">
        <v>99852.55</v>
      </c>
      <c r="N118" s="87">
        <f>SUM(N119:N122)</f>
        <v>139986.33000000002</v>
      </c>
    </row>
    <row r="119" spans="1:14" ht="25.5" x14ac:dyDescent="0.25">
      <c r="A119" s="151"/>
      <c r="B119" s="190"/>
      <c r="C119" s="204" t="s">
        <v>333</v>
      </c>
      <c r="D119" s="204" t="s">
        <v>334</v>
      </c>
      <c r="E119" s="204" t="s">
        <v>335</v>
      </c>
      <c r="F119" s="206" t="s">
        <v>193</v>
      </c>
      <c r="G119" s="232"/>
      <c r="H119" s="239">
        <v>1250</v>
      </c>
      <c r="I119" s="234"/>
      <c r="J119" s="239">
        <v>2500</v>
      </c>
      <c r="K119" s="234"/>
      <c r="L119" s="239">
        <v>3750</v>
      </c>
      <c r="M119" s="234"/>
      <c r="N119" s="240">
        <v>5000</v>
      </c>
    </row>
    <row r="120" spans="1:14" ht="38.25" x14ac:dyDescent="0.25">
      <c r="A120" s="151"/>
      <c r="B120" s="190"/>
      <c r="C120" s="211" t="s">
        <v>336</v>
      </c>
      <c r="D120" s="211" t="s">
        <v>337</v>
      </c>
      <c r="E120" s="211" t="s">
        <v>338</v>
      </c>
      <c r="F120" s="212" t="s">
        <v>193</v>
      </c>
      <c r="G120" s="241"/>
      <c r="H120" s="242">
        <v>26219.08</v>
      </c>
      <c r="I120" s="243"/>
      <c r="J120" s="242">
        <v>52438.16</v>
      </c>
      <c r="K120" s="243"/>
      <c r="L120" s="242">
        <v>78657.240000000005</v>
      </c>
      <c r="M120" s="243"/>
      <c r="N120" s="244">
        <v>104876.33</v>
      </c>
    </row>
    <row r="121" spans="1:14" ht="25.5" x14ac:dyDescent="0.25">
      <c r="A121" s="151"/>
      <c r="B121" s="190"/>
      <c r="C121" s="211" t="s">
        <v>339</v>
      </c>
      <c r="D121" s="211" t="s">
        <v>337</v>
      </c>
      <c r="E121" s="211" t="s">
        <v>338</v>
      </c>
      <c r="F121" s="212" t="s">
        <v>193</v>
      </c>
      <c r="G121" s="241"/>
      <c r="H121" s="242">
        <v>5027.5</v>
      </c>
      <c r="I121" s="243"/>
      <c r="J121" s="242">
        <v>10055</v>
      </c>
      <c r="K121" s="243"/>
      <c r="L121" s="242">
        <v>15082.5</v>
      </c>
      <c r="M121" s="243"/>
      <c r="N121" s="244">
        <v>20110</v>
      </c>
    </row>
    <row r="122" spans="1:14" ht="25.5" x14ac:dyDescent="0.25">
      <c r="A122" s="151"/>
      <c r="B122" s="190"/>
      <c r="C122" s="191" t="s">
        <v>340</v>
      </c>
      <c r="D122" s="191" t="s">
        <v>334</v>
      </c>
      <c r="E122" s="191" t="s">
        <v>335</v>
      </c>
      <c r="F122" s="195" t="s">
        <v>193</v>
      </c>
      <c r="G122" s="231"/>
      <c r="H122" s="235">
        <v>2500</v>
      </c>
      <c r="I122" s="233"/>
      <c r="J122" s="235">
        <v>5000</v>
      </c>
      <c r="K122" s="233"/>
      <c r="L122" s="235">
        <v>7500</v>
      </c>
      <c r="M122" s="233"/>
      <c r="N122" s="237">
        <v>10000</v>
      </c>
    </row>
    <row r="123" spans="1:14" x14ac:dyDescent="0.25">
      <c r="A123" s="154" t="s">
        <v>57</v>
      </c>
      <c r="B123" s="155" t="s">
        <v>115</v>
      </c>
      <c r="C123" s="245"/>
      <c r="D123" s="245"/>
      <c r="E123" s="245"/>
      <c r="F123" s="246"/>
      <c r="G123" s="158">
        <f t="shared" ref="G123:N123" si="6">+G118+G110</f>
        <v>55458.77</v>
      </c>
      <c r="H123" s="159">
        <f t="shared" si="6"/>
        <v>87332.459999999992</v>
      </c>
      <c r="I123" s="159">
        <f t="shared" si="6"/>
        <v>94088.86</v>
      </c>
      <c r="J123" s="159">
        <f t="shared" si="6"/>
        <v>166664.91999999998</v>
      </c>
      <c r="K123" s="159">
        <f t="shared" si="6"/>
        <v>128985.69</v>
      </c>
      <c r="L123" s="159">
        <f t="shared" si="6"/>
        <v>245997.38</v>
      </c>
      <c r="M123" s="159">
        <f t="shared" si="6"/>
        <v>176260.83000000002</v>
      </c>
      <c r="N123" s="160">
        <f t="shared" si="6"/>
        <v>338434.76</v>
      </c>
    </row>
    <row r="124" spans="1:14" ht="17.25" x14ac:dyDescent="0.25">
      <c r="A124" s="161" t="s">
        <v>121</v>
      </c>
      <c r="B124" s="51" t="s">
        <v>144</v>
      </c>
      <c r="C124" s="51"/>
      <c r="D124" s="51"/>
      <c r="E124" s="51"/>
      <c r="F124" s="51"/>
      <c r="G124" s="93"/>
      <c r="H124" s="94">
        <v>0</v>
      </c>
      <c r="I124" s="94"/>
      <c r="J124" s="94">
        <v>0</v>
      </c>
      <c r="K124" s="95"/>
      <c r="L124" s="95">
        <v>0</v>
      </c>
      <c r="M124" s="95"/>
      <c r="N124" s="96">
        <v>0</v>
      </c>
    </row>
    <row r="125" spans="1:14" s="37" customFormat="1" x14ac:dyDescent="0.25">
      <c r="A125" s="286" t="s">
        <v>155</v>
      </c>
      <c r="B125" s="287"/>
      <c r="C125" s="141"/>
      <c r="D125" s="141"/>
      <c r="E125" s="141"/>
      <c r="F125" s="141"/>
      <c r="G125" s="97">
        <f t="shared" ref="G125:N125" si="7">+G124+G123+G109+G104+G99+G86+G45+G29</f>
        <v>403930.78</v>
      </c>
      <c r="H125" s="98">
        <f t="shared" si="7"/>
        <v>523816.47000000003</v>
      </c>
      <c r="I125" s="98">
        <f t="shared" si="7"/>
        <v>743475.19999999995</v>
      </c>
      <c r="J125" s="98">
        <f t="shared" si="7"/>
        <v>792421.06999999983</v>
      </c>
      <c r="K125" s="98">
        <f t="shared" si="7"/>
        <v>983251.39999999991</v>
      </c>
      <c r="L125" s="98">
        <f t="shared" si="7"/>
        <v>1218755.67</v>
      </c>
      <c r="M125" s="98">
        <f t="shared" si="7"/>
        <v>1418251.9300000002</v>
      </c>
      <c r="N125" s="99">
        <f t="shared" si="7"/>
        <v>2091959.26</v>
      </c>
    </row>
    <row r="126" spans="1:14" x14ac:dyDescent="0.25">
      <c r="A126" s="4" t="s">
        <v>160</v>
      </c>
      <c r="B126" s="3"/>
      <c r="C126" s="142"/>
      <c r="D126" s="142"/>
      <c r="E126" s="142"/>
      <c r="F126" s="142"/>
      <c r="G126" s="16"/>
      <c r="H126" s="100">
        <v>0</v>
      </c>
      <c r="I126" s="17"/>
      <c r="J126" s="100">
        <v>0</v>
      </c>
      <c r="K126" s="17"/>
      <c r="L126" s="100">
        <v>0</v>
      </c>
      <c r="M126" s="17"/>
      <c r="N126" s="102">
        <v>0</v>
      </c>
    </row>
    <row r="127" spans="1:14" x14ac:dyDescent="0.25">
      <c r="A127" s="286" t="s">
        <v>133</v>
      </c>
      <c r="B127" s="287"/>
      <c r="C127" s="141"/>
      <c r="D127" s="141"/>
      <c r="E127" s="141"/>
      <c r="F127" s="141"/>
      <c r="G127" s="97">
        <f>+G125+G14</f>
        <v>1227800.6200000001</v>
      </c>
      <c r="H127" s="98">
        <f>+H125+H14</f>
        <v>1229508.69</v>
      </c>
      <c r="I127" s="98">
        <f>+I125+G14</f>
        <v>1567345.04</v>
      </c>
      <c r="J127" s="98">
        <f>+J125+H14</f>
        <v>1498113.2899999998</v>
      </c>
      <c r="K127" s="98">
        <f>+K125+G14</f>
        <v>1807121.2399999998</v>
      </c>
      <c r="L127" s="98">
        <f>+L125+H14</f>
        <v>1924447.89</v>
      </c>
      <c r="M127" s="98">
        <f>+M125+G14</f>
        <v>2242121.77</v>
      </c>
      <c r="N127" s="99">
        <f>+N125+H14</f>
        <v>2797651.48</v>
      </c>
    </row>
    <row r="128" spans="1:14" x14ac:dyDescent="0.25">
      <c r="A128" s="4" t="s">
        <v>161</v>
      </c>
      <c r="B128" s="3"/>
      <c r="C128" s="142"/>
      <c r="D128" s="142"/>
      <c r="E128" s="142"/>
      <c r="F128" s="142"/>
      <c r="G128" s="16"/>
      <c r="H128" s="101">
        <f>+H126+$H15</f>
        <v>0</v>
      </c>
      <c r="I128" s="17"/>
      <c r="J128" s="101">
        <f>+J126+$H15</f>
        <v>0</v>
      </c>
      <c r="K128" s="17"/>
      <c r="L128" s="101">
        <f>+L126+$H15</f>
        <v>0</v>
      </c>
      <c r="M128" s="17"/>
      <c r="N128" s="101">
        <f>+N126+$H15</f>
        <v>0</v>
      </c>
    </row>
    <row r="129" spans="1:14" ht="18.95" customHeight="1" x14ac:dyDescent="0.25">
      <c r="B129" s="53"/>
      <c r="C129" s="53"/>
      <c r="D129" s="53"/>
      <c r="E129" s="53"/>
      <c r="F129" s="53"/>
      <c r="G129" s="52"/>
      <c r="H129" s="52"/>
      <c r="I129" s="52"/>
      <c r="J129" s="52"/>
      <c r="K129" s="52"/>
      <c r="L129" s="52"/>
      <c r="M129" s="52"/>
      <c r="N129" s="52"/>
    </row>
    <row r="130" spans="1:14" ht="21" customHeight="1" x14ac:dyDescent="0.25">
      <c r="A130" s="283" t="s">
        <v>130</v>
      </c>
      <c r="B130" s="288" t="s">
        <v>131</v>
      </c>
      <c r="C130" s="288" t="s">
        <v>169</v>
      </c>
      <c r="D130" s="288" t="s">
        <v>170</v>
      </c>
      <c r="E130" s="288" t="s">
        <v>171</v>
      </c>
      <c r="F130" s="283" t="s">
        <v>172</v>
      </c>
      <c r="G130" s="281" t="s">
        <v>122</v>
      </c>
      <c r="H130" s="281"/>
      <c r="I130" s="281"/>
      <c r="J130" s="281"/>
      <c r="K130" s="281"/>
      <c r="L130" s="281"/>
      <c r="M130" s="281"/>
      <c r="N130" s="282"/>
    </row>
    <row r="131" spans="1:14" ht="33" customHeight="1" x14ac:dyDescent="0.25">
      <c r="A131" s="292"/>
      <c r="B131" s="284"/>
      <c r="C131" s="284"/>
      <c r="D131" s="284"/>
      <c r="E131" s="284"/>
      <c r="F131" s="284"/>
      <c r="G131" s="275" t="s">
        <v>177</v>
      </c>
      <c r="H131" s="276"/>
      <c r="I131" s="8" t="s">
        <v>178</v>
      </c>
      <c r="J131" s="7"/>
      <c r="K131" s="6" t="s">
        <v>179</v>
      </c>
      <c r="L131" s="7"/>
      <c r="M131" s="6" t="s">
        <v>180</v>
      </c>
      <c r="N131" s="5"/>
    </row>
    <row r="132" spans="1:14" ht="37.5" customHeight="1" x14ac:dyDescent="0.25">
      <c r="A132" s="293"/>
      <c r="B132" s="289"/>
      <c r="C132" s="289"/>
      <c r="D132" s="289"/>
      <c r="E132" s="289"/>
      <c r="F132" s="285"/>
      <c r="G132" s="29" t="s">
        <v>143</v>
      </c>
      <c r="H132" s="28" t="s">
        <v>156</v>
      </c>
      <c r="I132" s="29" t="s">
        <v>143</v>
      </c>
      <c r="J132" s="28" t="s">
        <v>156</v>
      </c>
      <c r="K132" s="29" t="s">
        <v>143</v>
      </c>
      <c r="L132" s="28" t="s">
        <v>156</v>
      </c>
      <c r="M132" s="29" t="s">
        <v>143</v>
      </c>
      <c r="N132" s="30" t="s">
        <v>4</v>
      </c>
    </row>
    <row r="133" spans="1:14" x14ac:dyDescent="0.25">
      <c r="A133" s="151" t="s">
        <v>64</v>
      </c>
      <c r="B133" s="150" t="s">
        <v>63</v>
      </c>
      <c r="C133" s="194"/>
      <c r="D133" s="194"/>
      <c r="E133" s="194"/>
      <c r="F133" s="248"/>
      <c r="G133" s="162">
        <v>56797.91</v>
      </c>
      <c r="H133" s="163">
        <f>SUM(H134:H156)</f>
        <v>73084.929999999993</v>
      </c>
      <c r="I133" s="163">
        <v>130313.58</v>
      </c>
      <c r="J133" s="163">
        <f>SUM(J134:J156)</f>
        <v>183456.29000000004</v>
      </c>
      <c r="K133" s="163">
        <v>201365.02</v>
      </c>
      <c r="L133" s="163">
        <f>SUM(L134:L156)</f>
        <v>261160.50999999998</v>
      </c>
      <c r="M133" s="163">
        <v>287869.82</v>
      </c>
      <c r="N133" s="164">
        <f>SUM(N134:N156)</f>
        <v>352758.42</v>
      </c>
    </row>
    <row r="134" spans="1:14" ht="25.5" x14ac:dyDescent="0.25">
      <c r="A134" s="151"/>
      <c r="B134" s="190"/>
      <c r="C134" s="204" t="s">
        <v>341</v>
      </c>
      <c r="D134" s="204" t="s">
        <v>342</v>
      </c>
      <c r="E134" s="204" t="s">
        <v>343</v>
      </c>
      <c r="F134" s="206" t="s">
        <v>189</v>
      </c>
      <c r="G134" s="232"/>
      <c r="H134" s="239">
        <v>274.18</v>
      </c>
      <c r="I134" s="234"/>
      <c r="J134" s="239">
        <v>1639.99</v>
      </c>
      <c r="K134" s="234"/>
      <c r="L134" s="239">
        <v>2029.38</v>
      </c>
      <c r="M134" s="234"/>
      <c r="N134" s="240">
        <v>2667.08</v>
      </c>
    </row>
    <row r="135" spans="1:14" ht="38.25" x14ac:dyDescent="0.25">
      <c r="A135" s="151"/>
      <c r="B135" s="190"/>
      <c r="C135" s="211" t="s">
        <v>344</v>
      </c>
      <c r="D135" s="211" t="s">
        <v>345</v>
      </c>
      <c r="E135" s="211" t="s">
        <v>346</v>
      </c>
      <c r="F135" s="212" t="s">
        <v>314</v>
      </c>
      <c r="G135" s="241"/>
      <c r="H135" s="242">
        <v>6877.74</v>
      </c>
      <c r="I135" s="243"/>
      <c r="J135" s="242">
        <v>13755.48</v>
      </c>
      <c r="K135" s="243"/>
      <c r="L135" s="242">
        <v>20633.22</v>
      </c>
      <c r="M135" s="243"/>
      <c r="N135" s="244">
        <v>29803.54</v>
      </c>
    </row>
    <row r="136" spans="1:14" ht="38.25" x14ac:dyDescent="0.25">
      <c r="A136" s="151"/>
      <c r="B136" s="190"/>
      <c r="C136" s="211" t="s">
        <v>347</v>
      </c>
      <c r="D136" s="211" t="s">
        <v>348</v>
      </c>
      <c r="E136" s="211" t="s">
        <v>349</v>
      </c>
      <c r="F136" s="212" t="s">
        <v>314</v>
      </c>
      <c r="G136" s="241"/>
      <c r="H136" s="242">
        <v>1875.32</v>
      </c>
      <c r="I136" s="243"/>
      <c r="J136" s="242">
        <v>3750.64</v>
      </c>
      <c r="K136" s="243"/>
      <c r="L136" s="242">
        <v>5625.96</v>
      </c>
      <c r="M136" s="243"/>
      <c r="N136" s="244">
        <v>8126.4</v>
      </c>
    </row>
    <row r="137" spans="1:14" ht="38.25" x14ac:dyDescent="0.25">
      <c r="A137" s="151"/>
      <c r="B137" s="190"/>
      <c r="C137" s="211" t="s">
        <v>350</v>
      </c>
      <c r="D137" s="211" t="s">
        <v>345</v>
      </c>
      <c r="E137" s="211" t="s">
        <v>351</v>
      </c>
      <c r="F137" s="212" t="s">
        <v>189</v>
      </c>
      <c r="G137" s="241"/>
      <c r="H137" s="242">
        <v>4071.88</v>
      </c>
      <c r="I137" s="243"/>
      <c r="J137" s="242">
        <v>6107.17</v>
      </c>
      <c r="K137" s="243"/>
      <c r="L137" s="242">
        <v>10179.049999999999</v>
      </c>
      <c r="M137" s="243"/>
      <c r="N137" s="244">
        <v>13046.7</v>
      </c>
    </row>
    <row r="138" spans="1:14" ht="38.25" x14ac:dyDescent="0.25">
      <c r="A138" s="151"/>
      <c r="B138" s="190"/>
      <c r="C138" s="211" t="s">
        <v>352</v>
      </c>
      <c r="D138" s="211" t="s">
        <v>348</v>
      </c>
      <c r="E138" s="211" t="s">
        <v>349</v>
      </c>
      <c r="F138" s="212" t="s">
        <v>189</v>
      </c>
      <c r="G138" s="241"/>
      <c r="H138" s="242">
        <v>1025.93</v>
      </c>
      <c r="I138" s="243"/>
      <c r="J138" s="242">
        <v>1538.73</v>
      </c>
      <c r="K138" s="243"/>
      <c r="L138" s="242">
        <v>2564.66</v>
      </c>
      <c r="M138" s="243"/>
      <c r="N138" s="244">
        <v>3287.17</v>
      </c>
    </row>
    <row r="139" spans="1:14" ht="25.5" x14ac:dyDescent="0.25">
      <c r="A139" s="151"/>
      <c r="B139" s="190"/>
      <c r="C139" s="211" t="s">
        <v>353</v>
      </c>
      <c r="D139" s="211" t="s">
        <v>348</v>
      </c>
      <c r="E139" s="211" t="s">
        <v>349</v>
      </c>
      <c r="F139" s="212" t="s">
        <v>209</v>
      </c>
      <c r="G139" s="241"/>
      <c r="H139" s="242">
        <v>238.02</v>
      </c>
      <c r="I139" s="243"/>
      <c r="J139" s="242">
        <v>238.02</v>
      </c>
      <c r="K139" s="243"/>
      <c r="L139" s="242">
        <v>238.02</v>
      </c>
      <c r="M139" s="243"/>
      <c r="N139" s="244">
        <v>238.02</v>
      </c>
    </row>
    <row r="140" spans="1:14" ht="51" x14ac:dyDescent="0.25">
      <c r="A140" s="151"/>
      <c r="B140" s="190"/>
      <c r="C140" s="211" t="s">
        <v>354</v>
      </c>
      <c r="D140" s="211" t="s">
        <v>345</v>
      </c>
      <c r="E140" s="211" t="s">
        <v>355</v>
      </c>
      <c r="F140" s="212" t="s">
        <v>209</v>
      </c>
      <c r="G140" s="241"/>
      <c r="H140" s="242">
        <v>1000</v>
      </c>
      <c r="I140" s="243"/>
      <c r="J140" s="242">
        <v>1000</v>
      </c>
      <c r="K140" s="243"/>
      <c r="L140" s="242">
        <v>1000</v>
      </c>
      <c r="M140" s="243"/>
      <c r="N140" s="244">
        <v>1000</v>
      </c>
    </row>
    <row r="141" spans="1:14" ht="38.25" x14ac:dyDescent="0.25">
      <c r="A141" s="151"/>
      <c r="B141" s="190"/>
      <c r="C141" s="211" t="s">
        <v>356</v>
      </c>
      <c r="D141" s="211" t="s">
        <v>345</v>
      </c>
      <c r="E141" s="211" t="s">
        <v>346</v>
      </c>
      <c r="F141" s="212" t="s">
        <v>314</v>
      </c>
      <c r="G141" s="241"/>
      <c r="H141" s="242">
        <v>8734.2099999999991</v>
      </c>
      <c r="I141" s="243"/>
      <c r="J141" s="242">
        <v>17468.419999999998</v>
      </c>
      <c r="K141" s="243"/>
      <c r="L141" s="242">
        <v>26202.63</v>
      </c>
      <c r="M141" s="243"/>
      <c r="N141" s="244">
        <v>37848.26</v>
      </c>
    </row>
    <row r="142" spans="1:14" ht="38.25" x14ac:dyDescent="0.25">
      <c r="A142" s="151"/>
      <c r="B142" s="190"/>
      <c r="C142" s="211" t="s">
        <v>357</v>
      </c>
      <c r="D142" s="211" t="s">
        <v>348</v>
      </c>
      <c r="E142" s="211" t="s">
        <v>349</v>
      </c>
      <c r="F142" s="212" t="s">
        <v>314</v>
      </c>
      <c r="G142" s="241"/>
      <c r="H142" s="242">
        <v>2722.73</v>
      </c>
      <c r="I142" s="243"/>
      <c r="J142" s="242">
        <v>5445.46</v>
      </c>
      <c r="K142" s="243"/>
      <c r="L142" s="242">
        <v>8168.19</v>
      </c>
      <c r="M142" s="243"/>
      <c r="N142" s="244">
        <v>11798.51</v>
      </c>
    </row>
    <row r="143" spans="1:14" ht="25.5" x14ac:dyDescent="0.25">
      <c r="A143" s="151"/>
      <c r="B143" s="190"/>
      <c r="C143" s="211" t="s">
        <v>358</v>
      </c>
      <c r="D143" s="211" t="s">
        <v>348</v>
      </c>
      <c r="E143" s="211" t="s">
        <v>349</v>
      </c>
      <c r="F143" s="212" t="s">
        <v>209</v>
      </c>
      <c r="G143" s="241"/>
      <c r="H143" s="242">
        <v>0</v>
      </c>
      <c r="I143" s="243"/>
      <c r="J143" s="242">
        <v>0</v>
      </c>
      <c r="K143" s="243"/>
      <c r="L143" s="242">
        <v>0</v>
      </c>
      <c r="M143" s="243"/>
      <c r="N143" s="244">
        <v>128.6</v>
      </c>
    </row>
    <row r="144" spans="1:14" ht="38.25" x14ac:dyDescent="0.25">
      <c r="A144" s="151"/>
      <c r="B144" s="190"/>
      <c r="C144" s="211" t="s">
        <v>359</v>
      </c>
      <c r="D144" s="211" t="s">
        <v>345</v>
      </c>
      <c r="E144" s="211" t="s">
        <v>346</v>
      </c>
      <c r="F144" s="212" t="s">
        <v>314</v>
      </c>
      <c r="G144" s="241"/>
      <c r="H144" s="242">
        <v>10889.61</v>
      </c>
      <c r="I144" s="243"/>
      <c r="J144" s="242">
        <v>21779.22</v>
      </c>
      <c r="K144" s="243"/>
      <c r="L144" s="242">
        <v>32668.83</v>
      </c>
      <c r="M144" s="243"/>
      <c r="N144" s="244">
        <v>47188.33</v>
      </c>
    </row>
    <row r="145" spans="1:14" ht="38.25" x14ac:dyDescent="0.25">
      <c r="A145" s="151"/>
      <c r="B145" s="190"/>
      <c r="C145" s="211" t="s">
        <v>360</v>
      </c>
      <c r="D145" s="211" t="s">
        <v>348</v>
      </c>
      <c r="E145" s="211" t="s">
        <v>349</v>
      </c>
      <c r="F145" s="212" t="s">
        <v>314</v>
      </c>
      <c r="G145" s="241"/>
      <c r="H145" s="242">
        <v>3480.03</v>
      </c>
      <c r="I145" s="243"/>
      <c r="J145" s="242">
        <v>6960.06</v>
      </c>
      <c r="K145" s="243"/>
      <c r="L145" s="242">
        <v>10440.09</v>
      </c>
      <c r="M145" s="243"/>
      <c r="N145" s="244">
        <v>15080.11</v>
      </c>
    </row>
    <row r="146" spans="1:14" ht="38.25" x14ac:dyDescent="0.25">
      <c r="A146" s="151"/>
      <c r="B146" s="190"/>
      <c r="C146" s="211" t="s">
        <v>361</v>
      </c>
      <c r="D146" s="211" t="s">
        <v>345</v>
      </c>
      <c r="E146" s="211" t="s">
        <v>362</v>
      </c>
      <c r="F146" s="212" t="s">
        <v>189</v>
      </c>
      <c r="G146" s="241"/>
      <c r="H146" s="242">
        <v>0</v>
      </c>
      <c r="I146" s="243"/>
      <c r="J146" s="242">
        <v>0</v>
      </c>
      <c r="K146" s="243"/>
      <c r="L146" s="242">
        <v>3300</v>
      </c>
      <c r="M146" s="243"/>
      <c r="N146" s="244">
        <v>3300</v>
      </c>
    </row>
    <row r="147" spans="1:14" ht="25.5" x14ac:dyDescent="0.25">
      <c r="A147" s="151"/>
      <c r="B147" s="190"/>
      <c r="C147" s="211" t="s">
        <v>363</v>
      </c>
      <c r="D147" s="211" t="s">
        <v>348</v>
      </c>
      <c r="E147" s="211" t="s">
        <v>349</v>
      </c>
      <c r="F147" s="212" t="s">
        <v>314</v>
      </c>
      <c r="G147" s="241"/>
      <c r="H147" s="242">
        <v>184.62</v>
      </c>
      <c r="I147" s="243"/>
      <c r="J147" s="242">
        <v>369.24</v>
      </c>
      <c r="K147" s="243"/>
      <c r="L147" s="242">
        <v>553.86</v>
      </c>
      <c r="M147" s="243"/>
      <c r="N147" s="244">
        <v>800</v>
      </c>
    </row>
    <row r="148" spans="1:14" ht="38.25" x14ac:dyDescent="0.25">
      <c r="A148" s="151"/>
      <c r="B148" s="190"/>
      <c r="C148" s="211" t="s">
        <v>364</v>
      </c>
      <c r="D148" s="211" t="s">
        <v>345</v>
      </c>
      <c r="E148" s="211" t="s">
        <v>346</v>
      </c>
      <c r="F148" s="212" t="s">
        <v>314</v>
      </c>
      <c r="G148" s="241"/>
      <c r="H148" s="242">
        <v>9443.9</v>
      </c>
      <c r="I148" s="243"/>
      <c r="J148" s="242">
        <v>18887.8</v>
      </c>
      <c r="K148" s="243"/>
      <c r="L148" s="242">
        <v>28331.7</v>
      </c>
      <c r="M148" s="243"/>
      <c r="N148" s="244">
        <v>40923.58</v>
      </c>
    </row>
    <row r="149" spans="1:14" ht="38.25" x14ac:dyDescent="0.25">
      <c r="A149" s="151"/>
      <c r="B149" s="190"/>
      <c r="C149" s="211" t="s">
        <v>365</v>
      </c>
      <c r="D149" s="211" t="s">
        <v>348</v>
      </c>
      <c r="E149" s="211" t="s">
        <v>349</v>
      </c>
      <c r="F149" s="212" t="s">
        <v>314</v>
      </c>
      <c r="G149" s="241"/>
      <c r="H149" s="242">
        <v>2974.08</v>
      </c>
      <c r="I149" s="243"/>
      <c r="J149" s="242">
        <v>5948.16</v>
      </c>
      <c r="K149" s="243"/>
      <c r="L149" s="242">
        <v>8922.24</v>
      </c>
      <c r="M149" s="243"/>
      <c r="N149" s="244">
        <v>12887.66</v>
      </c>
    </row>
    <row r="150" spans="1:14" ht="38.25" x14ac:dyDescent="0.25">
      <c r="A150" s="151"/>
      <c r="B150" s="190"/>
      <c r="C150" s="211" t="s">
        <v>366</v>
      </c>
      <c r="D150" s="211" t="s">
        <v>345</v>
      </c>
      <c r="E150" s="211" t="s">
        <v>346</v>
      </c>
      <c r="F150" s="212" t="s">
        <v>314</v>
      </c>
      <c r="G150" s="241"/>
      <c r="H150" s="242">
        <v>2552.9</v>
      </c>
      <c r="I150" s="243"/>
      <c r="J150" s="242">
        <v>5105.8</v>
      </c>
      <c r="K150" s="243"/>
      <c r="L150" s="242">
        <v>7658.7</v>
      </c>
      <c r="M150" s="243"/>
      <c r="N150" s="244">
        <v>11062.57</v>
      </c>
    </row>
    <row r="151" spans="1:14" ht="38.25" x14ac:dyDescent="0.25">
      <c r="A151" s="151"/>
      <c r="B151" s="190"/>
      <c r="C151" s="211" t="s">
        <v>367</v>
      </c>
      <c r="D151" s="211" t="s">
        <v>348</v>
      </c>
      <c r="E151" s="211" t="s">
        <v>349</v>
      </c>
      <c r="F151" s="212" t="s">
        <v>314</v>
      </c>
      <c r="G151" s="241"/>
      <c r="H151" s="242">
        <v>744.62</v>
      </c>
      <c r="I151" s="243"/>
      <c r="J151" s="242">
        <v>1489.24</v>
      </c>
      <c r="K151" s="243"/>
      <c r="L151" s="242">
        <v>2233.86</v>
      </c>
      <c r="M151" s="243"/>
      <c r="N151" s="244">
        <v>3226.7</v>
      </c>
    </row>
    <row r="152" spans="1:14" ht="51" x14ac:dyDescent="0.25">
      <c r="A152" s="151"/>
      <c r="B152" s="190"/>
      <c r="C152" s="211" t="s">
        <v>368</v>
      </c>
      <c r="D152" s="211" t="s">
        <v>345</v>
      </c>
      <c r="E152" s="211" t="s">
        <v>355</v>
      </c>
      <c r="F152" s="212" t="s">
        <v>189</v>
      </c>
      <c r="G152" s="241"/>
      <c r="H152" s="242">
        <v>0</v>
      </c>
      <c r="I152" s="243"/>
      <c r="J152" s="242">
        <v>26650.34</v>
      </c>
      <c r="K152" s="243"/>
      <c r="L152" s="242">
        <v>29250.73</v>
      </c>
      <c r="M152" s="243"/>
      <c r="N152" s="244">
        <v>29250.73</v>
      </c>
    </row>
    <row r="153" spans="1:14" ht="25.5" x14ac:dyDescent="0.25">
      <c r="A153" s="151"/>
      <c r="B153" s="190"/>
      <c r="C153" s="211" t="s">
        <v>369</v>
      </c>
      <c r="D153" s="211" t="s">
        <v>345</v>
      </c>
      <c r="E153" s="211" t="s">
        <v>370</v>
      </c>
      <c r="F153" s="212" t="s">
        <v>209</v>
      </c>
      <c r="G153" s="241"/>
      <c r="H153" s="242">
        <v>0</v>
      </c>
      <c r="I153" s="243"/>
      <c r="J153" s="242">
        <v>5960</v>
      </c>
      <c r="K153" s="243"/>
      <c r="L153" s="242">
        <v>5960</v>
      </c>
      <c r="M153" s="243"/>
      <c r="N153" s="244">
        <v>5960</v>
      </c>
    </row>
    <row r="154" spans="1:14" ht="25.5" x14ac:dyDescent="0.25">
      <c r="A154" s="151"/>
      <c r="B154" s="190"/>
      <c r="C154" s="211" t="s">
        <v>371</v>
      </c>
      <c r="D154" s="211" t="s">
        <v>348</v>
      </c>
      <c r="E154" s="211" t="s">
        <v>349</v>
      </c>
      <c r="F154" s="212" t="s">
        <v>189</v>
      </c>
      <c r="G154" s="241"/>
      <c r="H154" s="242">
        <v>1043.8599999999999</v>
      </c>
      <c r="I154" s="243"/>
      <c r="J154" s="242">
        <v>9459.92</v>
      </c>
      <c r="K154" s="243"/>
      <c r="L154" s="242">
        <v>10345.49</v>
      </c>
      <c r="M154" s="243"/>
      <c r="N154" s="244">
        <v>10345.49</v>
      </c>
    </row>
    <row r="155" spans="1:14" ht="38.25" x14ac:dyDescent="0.25">
      <c r="A155" s="151"/>
      <c r="B155" s="190"/>
      <c r="C155" s="211" t="s">
        <v>372</v>
      </c>
      <c r="D155" s="211" t="s">
        <v>345</v>
      </c>
      <c r="E155" s="211" t="s">
        <v>346</v>
      </c>
      <c r="F155" s="212" t="s">
        <v>314</v>
      </c>
      <c r="G155" s="241"/>
      <c r="H155" s="242">
        <v>11652.46</v>
      </c>
      <c r="I155" s="243"/>
      <c r="J155" s="242">
        <v>23304.92</v>
      </c>
      <c r="K155" s="243"/>
      <c r="L155" s="242">
        <v>34957.379999999997</v>
      </c>
      <c r="M155" s="243"/>
      <c r="N155" s="244">
        <v>50493.98</v>
      </c>
    </row>
    <row r="156" spans="1:14" ht="25.5" x14ac:dyDescent="0.25">
      <c r="A156" s="151"/>
      <c r="B156" s="190"/>
      <c r="C156" s="191" t="s">
        <v>373</v>
      </c>
      <c r="D156" s="191" t="s">
        <v>348</v>
      </c>
      <c r="E156" s="191" t="s">
        <v>349</v>
      </c>
      <c r="F156" s="195" t="s">
        <v>314</v>
      </c>
      <c r="G156" s="231"/>
      <c r="H156" s="235">
        <v>3298.84</v>
      </c>
      <c r="I156" s="233"/>
      <c r="J156" s="235">
        <v>6597.68</v>
      </c>
      <c r="K156" s="233"/>
      <c r="L156" s="235">
        <v>9896.52</v>
      </c>
      <c r="M156" s="233"/>
      <c r="N156" s="237">
        <v>14294.99</v>
      </c>
    </row>
    <row r="157" spans="1:14" x14ac:dyDescent="0.25">
      <c r="A157" s="151" t="s">
        <v>66</v>
      </c>
      <c r="B157" s="150" t="s">
        <v>65</v>
      </c>
      <c r="C157" s="193"/>
      <c r="D157" s="193"/>
      <c r="E157" s="193"/>
      <c r="F157" s="249"/>
      <c r="G157" s="83">
        <v>2701.35</v>
      </c>
      <c r="H157" s="85">
        <f>SUM(H158:H169)</f>
        <v>5705.2300000000005</v>
      </c>
      <c r="I157" s="85">
        <v>6774.19</v>
      </c>
      <c r="J157" s="85">
        <f>SUM(J158:J169)</f>
        <v>13556.18</v>
      </c>
      <c r="K157" s="85">
        <v>13185.47</v>
      </c>
      <c r="L157" s="85">
        <f>SUM(L158:L169)</f>
        <v>19242.78</v>
      </c>
      <c r="M157" s="85">
        <v>20760.86</v>
      </c>
      <c r="N157" s="87">
        <f>SUM(N158:N169)</f>
        <v>27380.829999999998</v>
      </c>
    </row>
    <row r="158" spans="1:14" ht="25.5" x14ac:dyDescent="0.25">
      <c r="A158" s="151"/>
      <c r="B158" s="190"/>
      <c r="C158" s="204" t="s">
        <v>374</v>
      </c>
      <c r="D158" s="204" t="s">
        <v>375</v>
      </c>
      <c r="E158" s="204" t="s">
        <v>376</v>
      </c>
      <c r="F158" s="206" t="s">
        <v>209</v>
      </c>
      <c r="G158" s="232"/>
      <c r="H158" s="239">
        <v>85.01</v>
      </c>
      <c r="I158" s="234"/>
      <c r="J158" s="239">
        <v>85.01</v>
      </c>
      <c r="K158" s="234"/>
      <c r="L158" s="239">
        <v>85.01</v>
      </c>
      <c r="M158" s="234"/>
      <c r="N158" s="240">
        <v>85.01</v>
      </c>
    </row>
    <row r="159" spans="1:14" ht="25.5" x14ac:dyDescent="0.25">
      <c r="A159" s="151"/>
      <c r="B159" s="190"/>
      <c r="C159" s="211" t="s">
        <v>377</v>
      </c>
      <c r="D159" s="211" t="s">
        <v>375</v>
      </c>
      <c r="E159" s="211" t="s">
        <v>376</v>
      </c>
      <c r="F159" s="212" t="s">
        <v>314</v>
      </c>
      <c r="G159" s="241"/>
      <c r="H159" s="242">
        <v>587.44000000000005</v>
      </c>
      <c r="I159" s="243"/>
      <c r="J159" s="242">
        <v>1174.8800000000001</v>
      </c>
      <c r="K159" s="243"/>
      <c r="L159" s="242">
        <v>1762.32</v>
      </c>
      <c r="M159" s="243"/>
      <c r="N159" s="244">
        <v>2545.5700000000002</v>
      </c>
    </row>
    <row r="160" spans="1:14" ht="25.5" x14ac:dyDescent="0.25">
      <c r="A160" s="151"/>
      <c r="B160" s="190"/>
      <c r="C160" s="211" t="s">
        <v>378</v>
      </c>
      <c r="D160" s="211" t="s">
        <v>375</v>
      </c>
      <c r="E160" s="211" t="s">
        <v>376</v>
      </c>
      <c r="F160" s="212" t="s">
        <v>189</v>
      </c>
      <c r="G160" s="241"/>
      <c r="H160" s="242">
        <v>374.73</v>
      </c>
      <c r="I160" s="243"/>
      <c r="J160" s="242">
        <v>562.1</v>
      </c>
      <c r="K160" s="243"/>
      <c r="L160" s="242">
        <v>936.83</v>
      </c>
      <c r="M160" s="243"/>
      <c r="N160" s="244">
        <v>1201.06</v>
      </c>
    </row>
    <row r="161" spans="1:14" ht="25.5" x14ac:dyDescent="0.25">
      <c r="A161" s="151"/>
      <c r="B161" s="190"/>
      <c r="C161" s="211" t="s">
        <v>379</v>
      </c>
      <c r="D161" s="211" t="s">
        <v>375</v>
      </c>
      <c r="E161" s="211" t="s">
        <v>376</v>
      </c>
      <c r="F161" s="212" t="s">
        <v>209</v>
      </c>
      <c r="G161" s="241"/>
      <c r="H161" s="242">
        <v>0</v>
      </c>
      <c r="I161" s="243"/>
      <c r="J161" s="242">
        <v>0</v>
      </c>
      <c r="K161" s="243"/>
      <c r="L161" s="242">
        <v>0</v>
      </c>
      <c r="M161" s="243"/>
      <c r="N161" s="244">
        <v>95.69</v>
      </c>
    </row>
    <row r="162" spans="1:14" ht="25.5" x14ac:dyDescent="0.25">
      <c r="A162" s="151"/>
      <c r="B162" s="190"/>
      <c r="C162" s="211" t="s">
        <v>380</v>
      </c>
      <c r="D162" s="211" t="s">
        <v>375</v>
      </c>
      <c r="E162" s="211" t="s">
        <v>376</v>
      </c>
      <c r="F162" s="212" t="s">
        <v>314</v>
      </c>
      <c r="G162" s="241"/>
      <c r="H162" s="242">
        <v>783.78</v>
      </c>
      <c r="I162" s="243"/>
      <c r="J162" s="242">
        <v>1567.56</v>
      </c>
      <c r="K162" s="243"/>
      <c r="L162" s="242">
        <v>2351.34</v>
      </c>
      <c r="M162" s="243"/>
      <c r="N162" s="244">
        <v>3396.38</v>
      </c>
    </row>
    <row r="163" spans="1:14" ht="25.5" x14ac:dyDescent="0.25">
      <c r="A163" s="151"/>
      <c r="B163" s="190"/>
      <c r="C163" s="211" t="s">
        <v>381</v>
      </c>
      <c r="D163" s="211" t="s">
        <v>382</v>
      </c>
      <c r="E163" s="211" t="s">
        <v>383</v>
      </c>
      <c r="F163" s="212" t="s">
        <v>209</v>
      </c>
      <c r="G163" s="241"/>
      <c r="H163" s="242">
        <v>0</v>
      </c>
      <c r="I163" s="243"/>
      <c r="J163" s="242">
        <v>0</v>
      </c>
      <c r="K163" s="243"/>
      <c r="L163" s="242">
        <v>0</v>
      </c>
      <c r="M163" s="243"/>
      <c r="N163" s="244">
        <v>1500</v>
      </c>
    </row>
    <row r="164" spans="1:14" ht="25.5" x14ac:dyDescent="0.25">
      <c r="A164" s="151"/>
      <c r="B164" s="190"/>
      <c r="C164" s="211" t="s">
        <v>384</v>
      </c>
      <c r="D164" s="211" t="s">
        <v>375</v>
      </c>
      <c r="E164" s="211" t="s">
        <v>376</v>
      </c>
      <c r="F164" s="212" t="s">
        <v>314</v>
      </c>
      <c r="G164" s="241"/>
      <c r="H164" s="242">
        <v>882.23</v>
      </c>
      <c r="I164" s="243"/>
      <c r="J164" s="242">
        <v>1764.46</v>
      </c>
      <c r="K164" s="243"/>
      <c r="L164" s="242">
        <v>2646.69</v>
      </c>
      <c r="M164" s="243"/>
      <c r="N164" s="244">
        <v>3822.98</v>
      </c>
    </row>
    <row r="165" spans="1:14" ht="25.5" x14ac:dyDescent="0.25">
      <c r="A165" s="151"/>
      <c r="B165" s="190"/>
      <c r="C165" s="211" t="s">
        <v>385</v>
      </c>
      <c r="D165" s="211" t="s">
        <v>375</v>
      </c>
      <c r="E165" s="211" t="s">
        <v>376</v>
      </c>
      <c r="F165" s="212" t="s">
        <v>189</v>
      </c>
      <c r="G165" s="241"/>
      <c r="H165" s="242">
        <v>555.19000000000005</v>
      </c>
      <c r="I165" s="243"/>
      <c r="J165" s="242">
        <v>1047.9100000000001</v>
      </c>
      <c r="K165" s="243"/>
      <c r="L165" s="242">
        <v>1722.74</v>
      </c>
      <c r="M165" s="243"/>
      <c r="N165" s="244">
        <v>2215.4499999999998</v>
      </c>
    </row>
    <row r="166" spans="1:14" ht="25.5" x14ac:dyDescent="0.25">
      <c r="A166" s="151"/>
      <c r="B166" s="190"/>
      <c r="C166" s="211" t="s">
        <v>386</v>
      </c>
      <c r="D166" s="211" t="s">
        <v>375</v>
      </c>
      <c r="E166" s="211" t="s">
        <v>376</v>
      </c>
      <c r="F166" s="212" t="s">
        <v>314</v>
      </c>
      <c r="G166" s="241"/>
      <c r="H166" s="242">
        <v>806.91</v>
      </c>
      <c r="I166" s="243"/>
      <c r="J166" s="242">
        <v>1613.82</v>
      </c>
      <c r="K166" s="243"/>
      <c r="L166" s="242">
        <v>2420.73</v>
      </c>
      <c r="M166" s="243"/>
      <c r="N166" s="244">
        <v>3496.62</v>
      </c>
    </row>
    <row r="167" spans="1:14" ht="25.5" x14ac:dyDescent="0.25">
      <c r="A167" s="151"/>
      <c r="B167" s="190"/>
      <c r="C167" s="211" t="s">
        <v>387</v>
      </c>
      <c r="D167" s="211" t="s">
        <v>375</v>
      </c>
      <c r="E167" s="211" t="s">
        <v>376</v>
      </c>
      <c r="F167" s="212" t="s">
        <v>314</v>
      </c>
      <c r="G167" s="241"/>
      <c r="H167" s="242">
        <v>232</v>
      </c>
      <c r="I167" s="243"/>
      <c r="J167" s="242">
        <v>464</v>
      </c>
      <c r="K167" s="243"/>
      <c r="L167" s="242">
        <v>696</v>
      </c>
      <c r="M167" s="243"/>
      <c r="N167" s="244">
        <v>1005.35</v>
      </c>
    </row>
    <row r="168" spans="1:14" ht="25.5" x14ac:dyDescent="0.25">
      <c r="A168" s="151"/>
      <c r="B168" s="190"/>
      <c r="C168" s="211" t="s">
        <v>388</v>
      </c>
      <c r="D168" s="211" t="s">
        <v>375</v>
      </c>
      <c r="E168" s="211" t="s">
        <v>376</v>
      </c>
      <c r="F168" s="212" t="s">
        <v>189</v>
      </c>
      <c r="G168" s="241"/>
      <c r="H168" s="242">
        <v>351.23</v>
      </c>
      <c r="I168" s="243"/>
      <c r="J168" s="242">
        <v>3183.02</v>
      </c>
      <c r="K168" s="243"/>
      <c r="L168" s="242">
        <v>3480.99</v>
      </c>
      <c r="M168" s="243"/>
      <c r="N168" s="244">
        <v>3480.99</v>
      </c>
    </row>
    <row r="169" spans="1:14" ht="25.5" x14ac:dyDescent="0.25">
      <c r="A169" s="151"/>
      <c r="B169" s="190"/>
      <c r="C169" s="191" t="s">
        <v>389</v>
      </c>
      <c r="D169" s="191" t="s">
        <v>375</v>
      </c>
      <c r="E169" s="191" t="s">
        <v>376</v>
      </c>
      <c r="F169" s="195" t="s">
        <v>314</v>
      </c>
      <c r="G169" s="231"/>
      <c r="H169" s="235">
        <v>1046.71</v>
      </c>
      <c r="I169" s="233"/>
      <c r="J169" s="235">
        <v>2093.42</v>
      </c>
      <c r="K169" s="233"/>
      <c r="L169" s="235">
        <v>3140.13</v>
      </c>
      <c r="M169" s="233"/>
      <c r="N169" s="237">
        <v>4535.7299999999996</v>
      </c>
    </row>
    <row r="170" spans="1:14" x14ac:dyDescent="0.25">
      <c r="A170" s="151" t="s">
        <v>68</v>
      </c>
      <c r="B170" s="150" t="s">
        <v>67</v>
      </c>
      <c r="C170" s="193"/>
      <c r="D170" s="193"/>
      <c r="E170" s="193"/>
      <c r="F170" s="249"/>
      <c r="G170" s="166">
        <v>158536.87</v>
      </c>
      <c r="H170" s="167">
        <f>SUM(H171:H264)</f>
        <v>235973.00999999998</v>
      </c>
      <c r="I170" s="167">
        <v>303469.14</v>
      </c>
      <c r="J170" s="167">
        <f>SUM(J171:J264)</f>
        <v>426748.54</v>
      </c>
      <c r="K170" s="167">
        <v>435010.76</v>
      </c>
      <c r="L170" s="167">
        <f>SUM(L171:L264)</f>
        <v>597698.39</v>
      </c>
      <c r="M170" s="167">
        <v>564318.34</v>
      </c>
      <c r="N170" s="168">
        <f>SUM(N171:N264)</f>
        <v>771955.38</v>
      </c>
    </row>
    <row r="171" spans="1:14" ht="38.25" x14ac:dyDescent="0.25">
      <c r="A171" s="151"/>
      <c r="B171" s="190"/>
      <c r="C171" s="204" t="s">
        <v>390</v>
      </c>
      <c r="D171" s="204" t="s">
        <v>391</v>
      </c>
      <c r="E171" s="204" t="s">
        <v>392</v>
      </c>
      <c r="F171" s="206" t="s">
        <v>193</v>
      </c>
      <c r="G171" s="251"/>
      <c r="H171" s="256">
        <v>9205.6</v>
      </c>
      <c r="I171" s="253"/>
      <c r="J171" s="256">
        <v>18411.2</v>
      </c>
      <c r="K171" s="253"/>
      <c r="L171" s="256">
        <v>27616.799999999999</v>
      </c>
      <c r="M171" s="253"/>
      <c r="N171" s="257">
        <v>36822.379999999997</v>
      </c>
    </row>
    <row r="172" spans="1:14" ht="25.5" x14ac:dyDescent="0.25">
      <c r="A172" s="151"/>
      <c r="B172" s="190"/>
      <c r="C172" s="211" t="s">
        <v>393</v>
      </c>
      <c r="D172" s="211" t="s">
        <v>391</v>
      </c>
      <c r="E172" s="211" t="s">
        <v>394</v>
      </c>
      <c r="F172" s="212" t="s">
        <v>193</v>
      </c>
      <c r="G172" s="258"/>
      <c r="H172" s="259">
        <v>500</v>
      </c>
      <c r="I172" s="260"/>
      <c r="J172" s="259">
        <v>1000</v>
      </c>
      <c r="K172" s="260"/>
      <c r="L172" s="259">
        <v>1500</v>
      </c>
      <c r="M172" s="260"/>
      <c r="N172" s="261">
        <v>2000</v>
      </c>
    </row>
    <row r="173" spans="1:14" ht="38.25" x14ac:dyDescent="0.25">
      <c r="A173" s="151"/>
      <c r="B173" s="190"/>
      <c r="C173" s="211" t="s">
        <v>395</v>
      </c>
      <c r="D173" s="211" t="s">
        <v>391</v>
      </c>
      <c r="E173" s="211" t="s">
        <v>392</v>
      </c>
      <c r="F173" s="212" t="s">
        <v>193</v>
      </c>
      <c r="G173" s="258"/>
      <c r="H173" s="259">
        <v>760.7</v>
      </c>
      <c r="I173" s="260"/>
      <c r="J173" s="259">
        <v>1521.4</v>
      </c>
      <c r="K173" s="260"/>
      <c r="L173" s="259">
        <v>2282.1</v>
      </c>
      <c r="M173" s="260"/>
      <c r="N173" s="261">
        <v>3042.81</v>
      </c>
    </row>
    <row r="174" spans="1:14" ht="38.25" x14ac:dyDescent="0.25">
      <c r="A174" s="151"/>
      <c r="B174" s="190"/>
      <c r="C174" s="211" t="s">
        <v>396</v>
      </c>
      <c r="D174" s="211" t="s">
        <v>397</v>
      </c>
      <c r="E174" s="211" t="s">
        <v>269</v>
      </c>
      <c r="F174" s="212" t="s">
        <v>193</v>
      </c>
      <c r="G174" s="258"/>
      <c r="H174" s="259">
        <v>25</v>
      </c>
      <c r="I174" s="260"/>
      <c r="J174" s="259">
        <v>50</v>
      </c>
      <c r="K174" s="260"/>
      <c r="L174" s="259">
        <v>75</v>
      </c>
      <c r="M174" s="260"/>
      <c r="N174" s="261">
        <v>100</v>
      </c>
    </row>
    <row r="175" spans="1:14" ht="25.5" x14ac:dyDescent="0.25">
      <c r="A175" s="151"/>
      <c r="B175" s="190"/>
      <c r="C175" s="211" t="s">
        <v>398</v>
      </c>
      <c r="D175" s="211" t="s">
        <v>399</v>
      </c>
      <c r="E175" s="211" t="s">
        <v>269</v>
      </c>
      <c r="F175" s="212" t="s">
        <v>189</v>
      </c>
      <c r="G175" s="258"/>
      <c r="H175" s="259">
        <v>152.96</v>
      </c>
      <c r="I175" s="260"/>
      <c r="J175" s="259">
        <v>1346.48</v>
      </c>
      <c r="K175" s="260"/>
      <c r="L175" s="259">
        <v>1346.48</v>
      </c>
      <c r="M175" s="260"/>
      <c r="N175" s="261">
        <v>1346.48</v>
      </c>
    </row>
    <row r="176" spans="1:14" ht="25.5" x14ac:dyDescent="0.25">
      <c r="A176" s="151"/>
      <c r="B176" s="190"/>
      <c r="C176" s="211" t="s">
        <v>400</v>
      </c>
      <c r="D176" s="211" t="s">
        <v>401</v>
      </c>
      <c r="E176" s="211" t="s">
        <v>402</v>
      </c>
      <c r="F176" s="212" t="s">
        <v>189</v>
      </c>
      <c r="G176" s="258"/>
      <c r="H176" s="259">
        <v>0</v>
      </c>
      <c r="I176" s="260"/>
      <c r="J176" s="259">
        <v>0</v>
      </c>
      <c r="K176" s="260"/>
      <c r="L176" s="259">
        <v>2196</v>
      </c>
      <c r="M176" s="260"/>
      <c r="N176" s="261">
        <v>2196</v>
      </c>
    </row>
    <row r="177" spans="1:14" ht="51" x14ac:dyDescent="0.25">
      <c r="A177" s="151"/>
      <c r="B177" s="190"/>
      <c r="C177" s="211" t="s">
        <v>403</v>
      </c>
      <c r="D177" s="211" t="s">
        <v>391</v>
      </c>
      <c r="E177" s="211" t="s">
        <v>404</v>
      </c>
      <c r="F177" s="212" t="s">
        <v>209</v>
      </c>
      <c r="G177" s="258"/>
      <c r="H177" s="259">
        <v>0</v>
      </c>
      <c r="I177" s="260"/>
      <c r="J177" s="259">
        <v>0</v>
      </c>
      <c r="K177" s="260"/>
      <c r="L177" s="259">
        <v>0</v>
      </c>
      <c r="M177" s="260"/>
      <c r="N177" s="261">
        <v>600</v>
      </c>
    </row>
    <row r="178" spans="1:14" ht="38.25" x14ac:dyDescent="0.25">
      <c r="A178" s="151"/>
      <c r="B178" s="190"/>
      <c r="C178" s="211" t="s">
        <v>405</v>
      </c>
      <c r="D178" s="211" t="s">
        <v>406</v>
      </c>
      <c r="E178" s="211" t="s">
        <v>407</v>
      </c>
      <c r="F178" s="212" t="s">
        <v>193</v>
      </c>
      <c r="G178" s="258"/>
      <c r="H178" s="259">
        <v>75</v>
      </c>
      <c r="I178" s="260"/>
      <c r="J178" s="259">
        <v>150</v>
      </c>
      <c r="K178" s="260"/>
      <c r="L178" s="259">
        <v>225</v>
      </c>
      <c r="M178" s="260"/>
      <c r="N178" s="261">
        <v>300</v>
      </c>
    </row>
    <row r="179" spans="1:14" ht="25.5" x14ac:dyDescent="0.25">
      <c r="A179" s="151"/>
      <c r="B179" s="190"/>
      <c r="C179" s="211" t="s">
        <v>408</v>
      </c>
      <c r="D179" s="211" t="s">
        <v>406</v>
      </c>
      <c r="E179" s="211" t="s">
        <v>269</v>
      </c>
      <c r="F179" s="212" t="s">
        <v>193</v>
      </c>
      <c r="G179" s="258"/>
      <c r="H179" s="259">
        <v>1411.48</v>
      </c>
      <c r="I179" s="260"/>
      <c r="J179" s="259">
        <v>2822.96</v>
      </c>
      <c r="K179" s="260"/>
      <c r="L179" s="259">
        <v>4234.4399999999996</v>
      </c>
      <c r="M179" s="260"/>
      <c r="N179" s="261">
        <v>5645.92</v>
      </c>
    </row>
    <row r="180" spans="1:14" ht="38.25" x14ac:dyDescent="0.25">
      <c r="A180" s="151"/>
      <c r="B180" s="190"/>
      <c r="C180" s="211" t="s">
        <v>409</v>
      </c>
      <c r="D180" s="211" t="s">
        <v>410</v>
      </c>
      <c r="E180" s="211" t="s">
        <v>411</v>
      </c>
      <c r="F180" s="212" t="s">
        <v>189</v>
      </c>
      <c r="G180" s="258"/>
      <c r="H180" s="259">
        <v>230.76</v>
      </c>
      <c r="I180" s="260"/>
      <c r="J180" s="259">
        <v>369.24</v>
      </c>
      <c r="K180" s="260"/>
      <c r="L180" s="259">
        <v>369.24</v>
      </c>
      <c r="M180" s="260"/>
      <c r="N180" s="261">
        <v>600</v>
      </c>
    </row>
    <row r="181" spans="1:14" ht="25.5" x14ac:dyDescent="0.25">
      <c r="A181" s="151"/>
      <c r="B181" s="190"/>
      <c r="C181" s="211" t="s">
        <v>412</v>
      </c>
      <c r="D181" s="211" t="s">
        <v>413</v>
      </c>
      <c r="E181" s="211" t="s">
        <v>414</v>
      </c>
      <c r="F181" s="212" t="s">
        <v>193</v>
      </c>
      <c r="G181" s="258"/>
      <c r="H181" s="259">
        <v>138.97999999999999</v>
      </c>
      <c r="I181" s="260"/>
      <c r="J181" s="259">
        <v>277.95999999999998</v>
      </c>
      <c r="K181" s="260"/>
      <c r="L181" s="259">
        <v>416.94</v>
      </c>
      <c r="M181" s="260"/>
      <c r="N181" s="261">
        <v>555.9</v>
      </c>
    </row>
    <row r="182" spans="1:14" x14ac:dyDescent="0.25">
      <c r="A182" s="151"/>
      <c r="B182" s="190"/>
      <c r="C182" s="211" t="s">
        <v>415</v>
      </c>
      <c r="D182" s="211" t="s">
        <v>413</v>
      </c>
      <c r="E182" s="211" t="s">
        <v>414</v>
      </c>
      <c r="F182" s="212" t="s">
        <v>209</v>
      </c>
      <c r="G182" s="258"/>
      <c r="H182" s="259">
        <v>0</v>
      </c>
      <c r="I182" s="260"/>
      <c r="J182" s="259">
        <v>1000</v>
      </c>
      <c r="K182" s="260"/>
      <c r="L182" s="259">
        <v>1000</v>
      </c>
      <c r="M182" s="260"/>
      <c r="N182" s="261">
        <v>1000</v>
      </c>
    </row>
    <row r="183" spans="1:14" ht="25.5" x14ac:dyDescent="0.25">
      <c r="A183" s="151"/>
      <c r="B183" s="190"/>
      <c r="C183" s="211" t="s">
        <v>416</v>
      </c>
      <c r="D183" s="211" t="s">
        <v>417</v>
      </c>
      <c r="E183" s="211" t="s">
        <v>269</v>
      </c>
      <c r="F183" s="212" t="s">
        <v>189</v>
      </c>
      <c r="G183" s="258"/>
      <c r="H183" s="259">
        <v>9496.74</v>
      </c>
      <c r="I183" s="260"/>
      <c r="J183" s="259">
        <v>15377.76</v>
      </c>
      <c r="K183" s="260"/>
      <c r="L183" s="259">
        <v>21606.69</v>
      </c>
      <c r="M183" s="260"/>
      <c r="N183" s="261">
        <v>25771.33</v>
      </c>
    </row>
    <row r="184" spans="1:14" ht="25.5" x14ac:dyDescent="0.25">
      <c r="A184" s="151"/>
      <c r="B184" s="190"/>
      <c r="C184" s="211" t="s">
        <v>418</v>
      </c>
      <c r="D184" s="211" t="s">
        <v>419</v>
      </c>
      <c r="E184" s="211" t="s">
        <v>269</v>
      </c>
      <c r="F184" s="212" t="s">
        <v>189</v>
      </c>
      <c r="G184" s="258"/>
      <c r="H184" s="259">
        <v>2258</v>
      </c>
      <c r="I184" s="260"/>
      <c r="J184" s="259">
        <v>12098</v>
      </c>
      <c r="K184" s="260"/>
      <c r="L184" s="259">
        <v>15122</v>
      </c>
      <c r="M184" s="260"/>
      <c r="N184" s="261">
        <v>20000.009999999998</v>
      </c>
    </row>
    <row r="185" spans="1:14" ht="25.5" x14ac:dyDescent="0.25">
      <c r="A185" s="151"/>
      <c r="B185" s="190"/>
      <c r="C185" s="211" t="s">
        <v>420</v>
      </c>
      <c r="D185" s="211" t="s">
        <v>401</v>
      </c>
      <c r="E185" s="211" t="s">
        <v>402</v>
      </c>
      <c r="F185" s="212" t="s">
        <v>193</v>
      </c>
      <c r="G185" s="258"/>
      <c r="H185" s="259">
        <v>1073.3</v>
      </c>
      <c r="I185" s="260"/>
      <c r="J185" s="259">
        <v>2146.6</v>
      </c>
      <c r="K185" s="260"/>
      <c r="L185" s="259">
        <v>3219.9</v>
      </c>
      <c r="M185" s="260"/>
      <c r="N185" s="261">
        <v>4293.1899999999996</v>
      </c>
    </row>
    <row r="186" spans="1:14" ht="63.75" x14ac:dyDescent="0.25">
      <c r="A186" s="151"/>
      <c r="B186" s="190"/>
      <c r="C186" s="211" t="s">
        <v>421</v>
      </c>
      <c r="D186" s="211" t="s">
        <v>419</v>
      </c>
      <c r="E186" s="211" t="s">
        <v>422</v>
      </c>
      <c r="F186" s="212" t="s">
        <v>209</v>
      </c>
      <c r="G186" s="258"/>
      <c r="H186" s="259">
        <v>2562</v>
      </c>
      <c r="I186" s="260"/>
      <c r="J186" s="259">
        <v>2562</v>
      </c>
      <c r="K186" s="260"/>
      <c r="L186" s="259">
        <v>2562</v>
      </c>
      <c r="M186" s="260"/>
      <c r="N186" s="261">
        <v>2562</v>
      </c>
    </row>
    <row r="187" spans="1:14" ht="51" x14ac:dyDescent="0.25">
      <c r="A187" s="151"/>
      <c r="B187" s="190"/>
      <c r="C187" s="211" t="s">
        <v>423</v>
      </c>
      <c r="D187" s="211" t="s">
        <v>419</v>
      </c>
      <c r="E187" s="211" t="s">
        <v>424</v>
      </c>
      <c r="F187" s="212" t="s">
        <v>209</v>
      </c>
      <c r="G187" s="258"/>
      <c r="H187" s="259">
        <v>4026</v>
      </c>
      <c r="I187" s="260"/>
      <c r="J187" s="259">
        <v>4026</v>
      </c>
      <c r="K187" s="260"/>
      <c r="L187" s="259">
        <v>4026</v>
      </c>
      <c r="M187" s="260"/>
      <c r="N187" s="261">
        <v>4026</v>
      </c>
    </row>
    <row r="188" spans="1:14" ht="25.5" x14ac:dyDescent="0.25">
      <c r="A188" s="151"/>
      <c r="B188" s="190"/>
      <c r="C188" s="211" t="s">
        <v>425</v>
      </c>
      <c r="D188" s="211" t="s">
        <v>426</v>
      </c>
      <c r="E188" s="211" t="s">
        <v>427</v>
      </c>
      <c r="F188" s="212" t="s">
        <v>189</v>
      </c>
      <c r="G188" s="258"/>
      <c r="H188" s="259">
        <v>7028.75</v>
      </c>
      <c r="I188" s="260"/>
      <c r="J188" s="259">
        <v>7070.7</v>
      </c>
      <c r="K188" s="260"/>
      <c r="L188" s="259">
        <v>7116.99</v>
      </c>
      <c r="M188" s="260"/>
      <c r="N188" s="261">
        <v>7233.46</v>
      </c>
    </row>
    <row r="189" spans="1:14" ht="51" x14ac:dyDescent="0.25">
      <c r="A189" s="151"/>
      <c r="B189" s="190"/>
      <c r="C189" s="211" t="s">
        <v>428</v>
      </c>
      <c r="D189" s="211" t="s">
        <v>391</v>
      </c>
      <c r="E189" s="211" t="s">
        <v>404</v>
      </c>
      <c r="F189" s="212" t="s">
        <v>209</v>
      </c>
      <c r="G189" s="258"/>
      <c r="H189" s="259">
        <v>0</v>
      </c>
      <c r="I189" s="260"/>
      <c r="J189" s="259">
        <v>6344</v>
      </c>
      <c r="K189" s="260"/>
      <c r="L189" s="259">
        <v>6344</v>
      </c>
      <c r="M189" s="260"/>
      <c r="N189" s="261">
        <v>6344</v>
      </c>
    </row>
    <row r="190" spans="1:14" ht="63.75" x14ac:dyDescent="0.25">
      <c r="A190" s="151"/>
      <c r="B190" s="190"/>
      <c r="C190" s="211" t="s">
        <v>429</v>
      </c>
      <c r="D190" s="211" t="s">
        <v>419</v>
      </c>
      <c r="E190" s="211" t="s">
        <v>430</v>
      </c>
      <c r="F190" s="212" t="s">
        <v>209</v>
      </c>
      <c r="G190" s="258"/>
      <c r="H190" s="259">
        <v>23147</v>
      </c>
      <c r="I190" s="260"/>
      <c r="J190" s="259">
        <v>23147</v>
      </c>
      <c r="K190" s="260"/>
      <c r="L190" s="259">
        <v>23147</v>
      </c>
      <c r="M190" s="260"/>
      <c r="N190" s="261">
        <v>23147</v>
      </c>
    </row>
    <row r="191" spans="1:14" ht="38.25" x14ac:dyDescent="0.25">
      <c r="A191" s="151"/>
      <c r="B191" s="190"/>
      <c r="C191" s="211" t="s">
        <v>431</v>
      </c>
      <c r="D191" s="211" t="s">
        <v>432</v>
      </c>
      <c r="E191" s="211" t="s">
        <v>433</v>
      </c>
      <c r="F191" s="212" t="s">
        <v>209</v>
      </c>
      <c r="G191" s="258"/>
      <c r="H191" s="259">
        <v>0</v>
      </c>
      <c r="I191" s="260"/>
      <c r="J191" s="259">
        <v>5000</v>
      </c>
      <c r="K191" s="260"/>
      <c r="L191" s="259">
        <v>5000</v>
      </c>
      <c r="M191" s="260"/>
      <c r="N191" s="261">
        <v>7782.79</v>
      </c>
    </row>
    <row r="192" spans="1:14" ht="51" x14ac:dyDescent="0.25">
      <c r="A192" s="151"/>
      <c r="B192" s="190"/>
      <c r="C192" s="211" t="s">
        <v>434</v>
      </c>
      <c r="D192" s="211" t="s">
        <v>435</v>
      </c>
      <c r="E192" s="211" t="s">
        <v>436</v>
      </c>
      <c r="F192" s="212" t="s">
        <v>189</v>
      </c>
      <c r="G192" s="258"/>
      <c r="H192" s="259">
        <v>10990</v>
      </c>
      <c r="I192" s="260"/>
      <c r="J192" s="259">
        <v>10990</v>
      </c>
      <c r="K192" s="260"/>
      <c r="L192" s="259">
        <v>10990</v>
      </c>
      <c r="M192" s="260"/>
      <c r="N192" s="261">
        <v>10990</v>
      </c>
    </row>
    <row r="193" spans="1:14" ht="38.25" x14ac:dyDescent="0.25">
      <c r="A193" s="151"/>
      <c r="B193" s="190"/>
      <c r="C193" s="211" t="s">
        <v>437</v>
      </c>
      <c r="D193" s="211" t="s">
        <v>406</v>
      </c>
      <c r="E193" s="211" t="s">
        <v>407</v>
      </c>
      <c r="F193" s="212" t="s">
        <v>189</v>
      </c>
      <c r="G193" s="258"/>
      <c r="H193" s="259">
        <v>554.28</v>
      </c>
      <c r="I193" s="260"/>
      <c r="J193" s="259">
        <v>2381.2600000000002</v>
      </c>
      <c r="K193" s="260"/>
      <c r="L193" s="259">
        <v>3084.82</v>
      </c>
      <c r="M193" s="260"/>
      <c r="N193" s="261">
        <v>3455.61</v>
      </c>
    </row>
    <row r="194" spans="1:14" ht="25.5" x14ac:dyDescent="0.25">
      <c r="A194" s="151"/>
      <c r="B194" s="190"/>
      <c r="C194" s="211" t="s">
        <v>438</v>
      </c>
      <c r="D194" s="211" t="s">
        <v>413</v>
      </c>
      <c r="E194" s="211" t="s">
        <v>439</v>
      </c>
      <c r="F194" s="212" t="s">
        <v>193</v>
      </c>
      <c r="G194" s="258"/>
      <c r="H194" s="259">
        <v>25</v>
      </c>
      <c r="I194" s="260"/>
      <c r="J194" s="259">
        <v>50</v>
      </c>
      <c r="K194" s="260"/>
      <c r="L194" s="259">
        <v>75</v>
      </c>
      <c r="M194" s="260"/>
      <c r="N194" s="261">
        <v>100</v>
      </c>
    </row>
    <row r="195" spans="1:14" ht="25.5" x14ac:dyDescent="0.25">
      <c r="A195" s="151"/>
      <c r="B195" s="190"/>
      <c r="C195" s="211" t="s">
        <v>440</v>
      </c>
      <c r="D195" s="211" t="s">
        <v>441</v>
      </c>
      <c r="E195" s="211" t="s">
        <v>269</v>
      </c>
      <c r="F195" s="212" t="s">
        <v>193</v>
      </c>
      <c r="G195" s="258"/>
      <c r="H195" s="259">
        <v>52.75</v>
      </c>
      <c r="I195" s="260"/>
      <c r="J195" s="259">
        <v>105.5</v>
      </c>
      <c r="K195" s="260"/>
      <c r="L195" s="259">
        <v>158.25</v>
      </c>
      <c r="M195" s="260"/>
      <c r="N195" s="261">
        <v>211</v>
      </c>
    </row>
    <row r="196" spans="1:14" ht="38.25" x14ac:dyDescent="0.25">
      <c r="A196" s="151"/>
      <c r="B196" s="190"/>
      <c r="C196" s="211" t="s">
        <v>442</v>
      </c>
      <c r="D196" s="211" t="s">
        <v>441</v>
      </c>
      <c r="E196" s="211" t="s">
        <v>269</v>
      </c>
      <c r="F196" s="212" t="s">
        <v>193</v>
      </c>
      <c r="G196" s="258"/>
      <c r="H196" s="259">
        <v>1310.32</v>
      </c>
      <c r="I196" s="260"/>
      <c r="J196" s="259">
        <v>2620.64</v>
      </c>
      <c r="K196" s="260"/>
      <c r="L196" s="259">
        <v>3930.96</v>
      </c>
      <c r="M196" s="260"/>
      <c r="N196" s="261">
        <v>5241.29</v>
      </c>
    </row>
    <row r="197" spans="1:14" ht="25.5" x14ac:dyDescent="0.25">
      <c r="A197" s="151"/>
      <c r="B197" s="190"/>
      <c r="C197" s="211" t="s">
        <v>443</v>
      </c>
      <c r="D197" s="211" t="s">
        <v>417</v>
      </c>
      <c r="E197" s="211" t="s">
        <v>269</v>
      </c>
      <c r="F197" s="212" t="s">
        <v>193</v>
      </c>
      <c r="G197" s="258"/>
      <c r="H197" s="259">
        <v>5619.19</v>
      </c>
      <c r="I197" s="260"/>
      <c r="J197" s="259">
        <v>11238.38</v>
      </c>
      <c r="K197" s="260"/>
      <c r="L197" s="259">
        <v>16857.57</v>
      </c>
      <c r="M197" s="260"/>
      <c r="N197" s="261">
        <v>22476.77</v>
      </c>
    </row>
    <row r="198" spans="1:14" ht="25.5" x14ac:dyDescent="0.25">
      <c r="A198" s="151"/>
      <c r="B198" s="190"/>
      <c r="C198" s="211" t="s">
        <v>444</v>
      </c>
      <c r="D198" s="211" t="s">
        <v>441</v>
      </c>
      <c r="E198" s="211" t="s">
        <v>269</v>
      </c>
      <c r="F198" s="212" t="s">
        <v>189</v>
      </c>
      <c r="G198" s="258"/>
      <c r="H198" s="259">
        <v>0</v>
      </c>
      <c r="I198" s="260"/>
      <c r="J198" s="259">
        <v>0</v>
      </c>
      <c r="K198" s="260"/>
      <c r="L198" s="259">
        <v>0</v>
      </c>
      <c r="M198" s="260"/>
      <c r="N198" s="261">
        <v>1157.25</v>
      </c>
    </row>
    <row r="199" spans="1:14" ht="25.5" x14ac:dyDescent="0.25">
      <c r="A199" s="151"/>
      <c r="B199" s="190"/>
      <c r="C199" s="211" t="s">
        <v>445</v>
      </c>
      <c r="D199" s="211" t="s">
        <v>406</v>
      </c>
      <c r="E199" s="211" t="s">
        <v>446</v>
      </c>
      <c r="F199" s="212" t="s">
        <v>193</v>
      </c>
      <c r="G199" s="258"/>
      <c r="H199" s="259">
        <v>25</v>
      </c>
      <c r="I199" s="260"/>
      <c r="J199" s="259">
        <v>50</v>
      </c>
      <c r="K199" s="260"/>
      <c r="L199" s="259">
        <v>75</v>
      </c>
      <c r="M199" s="260"/>
      <c r="N199" s="261">
        <v>100</v>
      </c>
    </row>
    <row r="200" spans="1:14" ht="51" x14ac:dyDescent="0.25">
      <c r="A200" s="151"/>
      <c r="B200" s="190"/>
      <c r="C200" s="211" t="s">
        <v>447</v>
      </c>
      <c r="D200" s="211" t="s">
        <v>435</v>
      </c>
      <c r="E200" s="211" t="s">
        <v>269</v>
      </c>
      <c r="F200" s="212" t="s">
        <v>189</v>
      </c>
      <c r="G200" s="258"/>
      <c r="H200" s="259">
        <v>10223.15</v>
      </c>
      <c r="I200" s="260"/>
      <c r="J200" s="259">
        <v>16065.95</v>
      </c>
      <c r="K200" s="260"/>
      <c r="L200" s="259">
        <v>18986.18</v>
      </c>
      <c r="M200" s="260"/>
      <c r="N200" s="261">
        <v>23287.35</v>
      </c>
    </row>
    <row r="201" spans="1:14" ht="38.25" x14ac:dyDescent="0.25">
      <c r="A201" s="151"/>
      <c r="B201" s="190"/>
      <c r="C201" s="211" t="s">
        <v>448</v>
      </c>
      <c r="D201" s="211" t="s">
        <v>419</v>
      </c>
      <c r="E201" s="211" t="s">
        <v>424</v>
      </c>
      <c r="F201" s="212" t="s">
        <v>209</v>
      </c>
      <c r="G201" s="258"/>
      <c r="H201" s="259">
        <v>1220</v>
      </c>
      <c r="I201" s="260"/>
      <c r="J201" s="259">
        <v>1220</v>
      </c>
      <c r="K201" s="260"/>
      <c r="L201" s="259">
        <v>1220</v>
      </c>
      <c r="M201" s="260"/>
      <c r="N201" s="261">
        <v>1220</v>
      </c>
    </row>
    <row r="202" spans="1:14" ht="38.25" x14ac:dyDescent="0.25">
      <c r="A202" s="151"/>
      <c r="B202" s="190"/>
      <c r="C202" s="211" t="s">
        <v>449</v>
      </c>
      <c r="D202" s="211" t="s">
        <v>401</v>
      </c>
      <c r="E202" s="211" t="s">
        <v>450</v>
      </c>
      <c r="F202" s="212" t="s">
        <v>209</v>
      </c>
      <c r="G202" s="258"/>
      <c r="H202" s="259">
        <v>2060</v>
      </c>
      <c r="I202" s="260"/>
      <c r="J202" s="259">
        <v>2060</v>
      </c>
      <c r="K202" s="260"/>
      <c r="L202" s="259">
        <v>2060</v>
      </c>
      <c r="M202" s="260"/>
      <c r="N202" s="261">
        <v>2060</v>
      </c>
    </row>
    <row r="203" spans="1:14" ht="25.5" x14ac:dyDescent="0.25">
      <c r="A203" s="151"/>
      <c r="B203" s="190"/>
      <c r="C203" s="211" t="s">
        <v>451</v>
      </c>
      <c r="D203" s="211" t="s">
        <v>406</v>
      </c>
      <c r="E203" s="211" t="s">
        <v>452</v>
      </c>
      <c r="F203" s="212" t="s">
        <v>189</v>
      </c>
      <c r="G203" s="258"/>
      <c r="H203" s="259">
        <v>0</v>
      </c>
      <c r="I203" s="260"/>
      <c r="J203" s="259">
        <v>215.37</v>
      </c>
      <c r="K203" s="260"/>
      <c r="L203" s="259">
        <v>300</v>
      </c>
      <c r="M203" s="260"/>
      <c r="N203" s="261">
        <v>300</v>
      </c>
    </row>
    <row r="204" spans="1:14" ht="38.25" x14ac:dyDescent="0.25">
      <c r="A204" s="151"/>
      <c r="B204" s="190"/>
      <c r="C204" s="211" t="s">
        <v>453</v>
      </c>
      <c r="D204" s="211" t="s">
        <v>413</v>
      </c>
      <c r="E204" s="211" t="s">
        <v>454</v>
      </c>
      <c r="F204" s="212" t="s">
        <v>193</v>
      </c>
      <c r="G204" s="258"/>
      <c r="H204" s="259">
        <v>1030.31</v>
      </c>
      <c r="I204" s="260"/>
      <c r="J204" s="259">
        <v>2060.62</v>
      </c>
      <c r="K204" s="260"/>
      <c r="L204" s="259">
        <v>3090.93</v>
      </c>
      <c r="M204" s="260"/>
      <c r="N204" s="261">
        <v>4121.2299999999996</v>
      </c>
    </row>
    <row r="205" spans="1:14" ht="25.5" x14ac:dyDescent="0.25">
      <c r="A205" s="151"/>
      <c r="B205" s="190"/>
      <c r="C205" s="211" t="s">
        <v>455</v>
      </c>
      <c r="D205" s="211" t="s">
        <v>401</v>
      </c>
      <c r="E205" s="211" t="s">
        <v>450</v>
      </c>
      <c r="F205" s="212" t="s">
        <v>209</v>
      </c>
      <c r="G205" s="258"/>
      <c r="H205" s="259">
        <v>300</v>
      </c>
      <c r="I205" s="260"/>
      <c r="J205" s="259">
        <v>300</v>
      </c>
      <c r="K205" s="260"/>
      <c r="L205" s="259">
        <v>300</v>
      </c>
      <c r="M205" s="260"/>
      <c r="N205" s="261">
        <v>300</v>
      </c>
    </row>
    <row r="206" spans="1:14" ht="38.25" x14ac:dyDescent="0.25">
      <c r="A206" s="151"/>
      <c r="B206" s="190"/>
      <c r="C206" s="211" t="s">
        <v>456</v>
      </c>
      <c r="D206" s="211" t="s">
        <v>419</v>
      </c>
      <c r="E206" s="211" t="s">
        <v>269</v>
      </c>
      <c r="F206" s="212" t="s">
        <v>193</v>
      </c>
      <c r="G206" s="258"/>
      <c r="H206" s="259">
        <v>2895.09</v>
      </c>
      <c r="I206" s="260"/>
      <c r="J206" s="259">
        <v>5790.18</v>
      </c>
      <c r="K206" s="260"/>
      <c r="L206" s="259">
        <v>8685.27</v>
      </c>
      <c r="M206" s="260"/>
      <c r="N206" s="261">
        <v>11580.34</v>
      </c>
    </row>
    <row r="207" spans="1:14" ht="51" x14ac:dyDescent="0.25">
      <c r="A207" s="151"/>
      <c r="B207" s="190"/>
      <c r="C207" s="211" t="s">
        <v>457</v>
      </c>
      <c r="D207" s="211" t="s">
        <v>419</v>
      </c>
      <c r="E207" s="211" t="s">
        <v>269</v>
      </c>
      <c r="F207" s="212" t="s">
        <v>209</v>
      </c>
      <c r="G207" s="258"/>
      <c r="H207" s="259">
        <v>3660</v>
      </c>
      <c r="I207" s="260"/>
      <c r="J207" s="259">
        <v>3660</v>
      </c>
      <c r="K207" s="260"/>
      <c r="L207" s="259">
        <v>3660</v>
      </c>
      <c r="M207" s="260"/>
      <c r="N207" s="261">
        <v>3660</v>
      </c>
    </row>
    <row r="208" spans="1:14" ht="25.5" x14ac:dyDescent="0.25">
      <c r="A208" s="151"/>
      <c r="B208" s="190"/>
      <c r="C208" s="211" t="s">
        <v>458</v>
      </c>
      <c r="D208" s="211" t="s">
        <v>419</v>
      </c>
      <c r="E208" s="211" t="s">
        <v>269</v>
      </c>
      <c r="F208" s="212" t="s">
        <v>193</v>
      </c>
      <c r="G208" s="258"/>
      <c r="H208" s="259">
        <v>1098</v>
      </c>
      <c r="I208" s="260"/>
      <c r="J208" s="259">
        <v>2196</v>
      </c>
      <c r="K208" s="260"/>
      <c r="L208" s="259">
        <v>3294</v>
      </c>
      <c r="M208" s="260"/>
      <c r="N208" s="261">
        <v>4392</v>
      </c>
    </row>
    <row r="209" spans="1:14" ht="38.25" x14ac:dyDescent="0.25">
      <c r="A209" s="151"/>
      <c r="B209" s="190"/>
      <c r="C209" s="211" t="s">
        <v>459</v>
      </c>
      <c r="D209" s="211" t="s">
        <v>460</v>
      </c>
      <c r="E209" s="211" t="s">
        <v>461</v>
      </c>
      <c r="F209" s="212" t="s">
        <v>193</v>
      </c>
      <c r="G209" s="258"/>
      <c r="H209" s="259">
        <v>315.77999999999997</v>
      </c>
      <c r="I209" s="260"/>
      <c r="J209" s="259">
        <v>631.55999999999995</v>
      </c>
      <c r="K209" s="260"/>
      <c r="L209" s="259">
        <v>947.34</v>
      </c>
      <c r="M209" s="260"/>
      <c r="N209" s="261">
        <v>1263.0999999999999</v>
      </c>
    </row>
    <row r="210" spans="1:14" ht="38.25" x14ac:dyDescent="0.25">
      <c r="A210" s="151"/>
      <c r="B210" s="190"/>
      <c r="C210" s="211" t="s">
        <v>462</v>
      </c>
      <c r="D210" s="211" t="s">
        <v>463</v>
      </c>
      <c r="E210" s="211" t="s">
        <v>464</v>
      </c>
      <c r="F210" s="212" t="s">
        <v>189</v>
      </c>
      <c r="G210" s="258"/>
      <c r="H210" s="259">
        <v>4557</v>
      </c>
      <c r="I210" s="260"/>
      <c r="J210" s="259">
        <v>4557</v>
      </c>
      <c r="K210" s="260"/>
      <c r="L210" s="259">
        <v>8155.34</v>
      </c>
      <c r="M210" s="260"/>
      <c r="N210" s="261">
        <v>10319.299999999999</v>
      </c>
    </row>
    <row r="211" spans="1:14" ht="25.5" x14ac:dyDescent="0.25">
      <c r="A211" s="151"/>
      <c r="B211" s="190"/>
      <c r="C211" s="211" t="s">
        <v>465</v>
      </c>
      <c r="D211" s="211" t="s">
        <v>435</v>
      </c>
      <c r="E211" s="211" t="s">
        <v>466</v>
      </c>
      <c r="F211" s="212" t="s">
        <v>209</v>
      </c>
      <c r="G211" s="258"/>
      <c r="H211" s="259">
        <v>0</v>
      </c>
      <c r="I211" s="260"/>
      <c r="J211" s="259">
        <v>0</v>
      </c>
      <c r="K211" s="260"/>
      <c r="L211" s="259">
        <v>0</v>
      </c>
      <c r="M211" s="260"/>
      <c r="N211" s="261">
        <v>2000</v>
      </c>
    </row>
    <row r="212" spans="1:14" ht="25.5" x14ac:dyDescent="0.25">
      <c r="A212" s="151"/>
      <c r="B212" s="190"/>
      <c r="C212" s="211" t="s">
        <v>467</v>
      </c>
      <c r="D212" s="211" t="s">
        <v>435</v>
      </c>
      <c r="E212" s="211" t="s">
        <v>436</v>
      </c>
      <c r="F212" s="212" t="s">
        <v>193</v>
      </c>
      <c r="G212" s="258"/>
      <c r="H212" s="259">
        <v>4527.5200000000004</v>
      </c>
      <c r="I212" s="260"/>
      <c r="J212" s="259">
        <v>9055.0400000000009</v>
      </c>
      <c r="K212" s="260"/>
      <c r="L212" s="259">
        <v>13582.56</v>
      </c>
      <c r="M212" s="260"/>
      <c r="N212" s="261">
        <v>18110.080000000002</v>
      </c>
    </row>
    <row r="213" spans="1:14" ht="25.5" x14ac:dyDescent="0.25">
      <c r="A213" s="151"/>
      <c r="B213" s="190"/>
      <c r="C213" s="211" t="s">
        <v>468</v>
      </c>
      <c r="D213" s="211" t="s">
        <v>401</v>
      </c>
      <c r="E213" s="211" t="s">
        <v>469</v>
      </c>
      <c r="F213" s="212" t="s">
        <v>189</v>
      </c>
      <c r="G213" s="258"/>
      <c r="H213" s="259">
        <v>570</v>
      </c>
      <c r="I213" s="260"/>
      <c r="J213" s="259">
        <v>570</v>
      </c>
      <c r="K213" s="260"/>
      <c r="L213" s="259">
        <v>570</v>
      </c>
      <c r="M213" s="260"/>
      <c r="N213" s="261">
        <v>570</v>
      </c>
    </row>
    <row r="214" spans="1:14" ht="25.5" x14ac:dyDescent="0.25">
      <c r="A214" s="151"/>
      <c r="B214" s="190"/>
      <c r="C214" s="211" t="s">
        <v>470</v>
      </c>
      <c r="D214" s="211" t="s">
        <v>417</v>
      </c>
      <c r="E214" s="211" t="s">
        <v>471</v>
      </c>
      <c r="F214" s="212" t="s">
        <v>189</v>
      </c>
      <c r="G214" s="258"/>
      <c r="H214" s="259">
        <v>1918.13</v>
      </c>
      <c r="I214" s="260"/>
      <c r="J214" s="259">
        <v>1918.13</v>
      </c>
      <c r="K214" s="260"/>
      <c r="L214" s="259">
        <v>1918.13</v>
      </c>
      <c r="M214" s="260"/>
      <c r="N214" s="261">
        <v>4028</v>
      </c>
    </row>
    <row r="215" spans="1:14" ht="38.25" x14ac:dyDescent="0.25">
      <c r="A215" s="151"/>
      <c r="B215" s="190"/>
      <c r="C215" s="211" t="s">
        <v>472</v>
      </c>
      <c r="D215" s="211" t="s">
        <v>401</v>
      </c>
      <c r="E215" s="211" t="s">
        <v>402</v>
      </c>
      <c r="F215" s="212" t="s">
        <v>209</v>
      </c>
      <c r="G215" s="258"/>
      <c r="H215" s="259">
        <v>0</v>
      </c>
      <c r="I215" s="260"/>
      <c r="J215" s="259">
        <v>0</v>
      </c>
      <c r="K215" s="260"/>
      <c r="L215" s="259">
        <v>1907.79</v>
      </c>
      <c r="M215" s="260"/>
      <c r="N215" s="261">
        <v>1907.79</v>
      </c>
    </row>
    <row r="216" spans="1:14" ht="38.25" x14ac:dyDescent="0.25">
      <c r="A216" s="151"/>
      <c r="B216" s="190"/>
      <c r="C216" s="211" t="s">
        <v>473</v>
      </c>
      <c r="D216" s="211" t="s">
        <v>406</v>
      </c>
      <c r="E216" s="211" t="s">
        <v>407</v>
      </c>
      <c r="F216" s="212" t="s">
        <v>193</v>
      </c>
      <c r="G216" s="258"/>
      <c r="H216" s="259">
        <v>31.11</v>
      </c>
      <c r="I216" s="260"/>
      <c r="J216" s="259">
        <v>62.22</v>
      </c>
      <c r="K216" s="260"/>
      <c r="L216" s="259">
        <v>93.33</v>
      </c>
      <c r="M216" s="260"/>
      <c r="N216" s="261">
        <v>124.45</v>
      </c>
    </row>
    <row r="217" spans="1:14" ht="25.5" x14ac:dyDescent="0.25">
      <c r="A217" s="151"/>
      <c r="B217" s="190"/>
      <c r="C217" s="211" t="s">
        <v>474</v>
      </c>
      <c r="D217" s="211" t="s">
        <v>406</v>
      </c>
      <c r="E217" s="211" t="s">
        <v>269</v>
      </c>
      <c r="F217" s="212" t="s">
        <v>189</v>
      </c>
      <c r="G217" s="258"/>
      <c r="H217" s="259">
        <v>286.83</v>
      </c>
      <c r="I217" s="260"/>
      <c r="J217" s="259">
        <v>286.83</v>
      </c>
      <c r="K217" s="260"/>
      <c r="L217" s="259">
        <v>1145.5</v>
      </c>
      <c r="M217" s="260"/>
      <c r="N217" s="261">
        <v>1145.5</v>
      </c>
    </row>
    <row r="218" spans="1:14" ht="25.5" x14ac:dyDescent="0.25">
      <c r="A218" s="151"/>
      <c r="B218" s="190"/>
      <c r="C218" s="211" t="s">
        <v>475</v>
      </c>
      <c r="D218" s="211" t="s">
        <v>417</v>
      </c>
      <c r="E218" s="211" t="s">
        <v>269</v>
      </c>
      <c r="F218" s="212" t="s">
        <v>193</v>
      </c>
      <c r="G218" s="258"/>
      <c r="H218" s="259">
        <v>1691.22</v>
      </c>
      <c r="I218" s="260"/>
      <c r="J218" s="259">
        <v>3382.44</v>
      </c>
      <c r="K218" s="260"/>
      <c r="L218" s="259">
        <v>5073.66</v>
      </c>
      <c r="M218" s="260"/>
      <c r="N218" s="261">
        <v>6764.88</v>
      </c>
    </row>
    <row r="219" spans="1:14" ht="25.5" x14ac:dyDescent="0.25">
      <c r="A219" s="151"/>
      <c r="B219" s="190"/>
      <c r="C219" s="211" t="s">
        <v>476</v>
      </c>
      <c r="D219" s="211" t="s">
        <v>435</v>
      </c>
      <c r="E219" s="211" t="s">
        <v>436</v>
      </c>
      <c r="F219" s="212" t="s">
        <v>189</v>
      </c>
      <c r="G219" s="258"/>
      <c r="H219" s="259">
        <v>0</v>
      </c>
      <c r="I219" s="260"/>
      <c r="J219" s="259">
        <v>500</v>
      </c>
      <c r="K219" s="260"/>
      <c r="L219" s="259">
        <v>500</v>
      </c>
      <c r="M219" s="260"/>
      <c r="N219" s="261">
        <v>500</v>
      </c>
    </row>
    <row r="220" spans="1:14" ht="25.5" x14ac:dyDescent="0.25">
      <c r="A220" s="151"/>
      <c r="B220" s="190"/>
      <c r="C220" s="211" t="s">
        <v>477</v>
      </c>
      <c r="D220" s="211" t="s">
        <v>435</v>
      </c>
      <c r="E220" s="211" t="s">
        <v>436</v>
      </c>
      <c r="F220" s="212" t="s">
        <v>209</v>
      </c>
      <c r="G220" s="258"/>
      <c r="H220" s="259">
        <v>1350</v>
      </c>
      <c r="I220" s="260"/>
      <c r="J220" s="259">
        <v>4920</v>
      </c>
      <c r="K220" s="260"/>
      <c r="L220" s="259">
        <v>4920</v>
      </c>
      <c r="M220" s="260"/>
      <c r="N220" s="261">
        <v>4920</v>
      </c>
    </row>
    <row r="221" spans="1:14" ht="38.25" x14ac:dyDescent="0.25">
      <c r="A221" s="151"/>
      <c r="B221" s="190"/>
      <c r="C221" s="211" t="s">
        <v>478</v>
      </c>
      <c r="D221" s="211" t="s">
        <v>406</v>
      </c>
      <c r="E221" s="211" t="s">
        <v>407</v>
      </c>
      <c r="F221" s="212" t="s">
        <v>193</v>
      </c>
      <c r="G221" s="258"/>
      <c r="H221" s="259">
        <v>43.28</v>
      </c>
      <c r="I221" s="260"/>
      <c r="J221" s="259">
        <v>86.56</v>
      </c>
      <c r="K221" s="260"/>
      <c r="L221" s="259">
        <v>129.84</v>
      </c>
      <c r="M221" s="260"/>
      <c r="N221" s="261">
        <v>173.12</v>
      </c>
    </row>
    <row r="222" spans="1:14" ht="25.5" x14ac:dyDescent="0.25">
      <c r="A222" s="151"/>
      <c r="B222" s="190"/>
      <c r="C222" s="211" t="s">
        <v>479</v>
      </c>
      <c r="D222" s="211" t="s">
        <v>406</v>
      </c>
      <c r="E222" s="211" t="s">
        <v>269</v>
      </c>
      <c r="F222" s="212" t="s">
        <v>193</v>
      </c>
      <c r="G222" s="258"/>
      <c r="H222" s="259">
        <v>286.75</v>
      </c>
      <c r="I222" s="260"/>
      <c r="J222" s="259">
        <v>573.5</v>
      </c>
      <c r="K222" s="260"/>
      <c r="L222" s="259">
        <v>860.25</v>
      </c>
      <c r="M222" s="260"/>
      <c r="N222" s="261">
        <v>1147</v>
      </c>
    </row>
    <row r="223" spans="1:14" ht="38.25" x14ac:dyDescent="0.25">
      <c r="A223" s="151"/>
      <c r="B223" s="190"/>
      <c r="C223" s="211" t="s">
        <v>480</v>
      </c>
      <c r="D223" s="211" t="s">
        <v>406</v>
      </c>
      <c r="E223" s="211" t="s">
        <v>407</v>
      </c>
      <c r="F223" s="212" t="s">
        <v>193</v>
      </c>
      <c r="G223" s="258"/>
      <c r="H223" s="259">
        <v>480.96</v>
      </c>
      <c r="I223" s="260"/>
      <c r="J223" s="259">
        <v>961.92</v>
      </c>
      <c r="K223" s="260"/>
      <c r="L223" s="259">
        <v>1442.88</v>
      </c>
      <c r="M223" s="260"/>
      <c r="N223" s="261">
        <v>1923.83</v>
      </c>
    </row>
    <row r="224" spans="1:14" ht="25.5" x14ac:dyDescent="0.25">
      <c r="A224" s="151"/>
      <c r="B224" s="190"/>
      <c r="C224" s="211" t="s">
        <v>481</v>
      </c>
      <c r="D224" s="211" t="s">
        <v>417</v>
      </c>
      <c r="E224" s="211" t="s">
        <v>269</v>
      </c>
      <c r="F224" s="212" t="s">
        <v>193</v>
      </c>
      <c r="G224" s="258"/>
      <c r="H224" s="259">
        <v>3333.72</v>
      </c>
      <c r="I224" s="260"/>
      <c r="J224" s="259">
        <v>6667.44</v>
      </c>
      <c r="K224" s="260"/>
      <c r="L224" s="259">
        <v>10001.16</v>
      </c>
      <c r="M224" s="260"/>
      <c r="N224" s="261">
        <v>13334.88</v>
      </c>
    </row>
    <row r="225" spans="1:14" ht="25.5" x14ac:dyDescent="0.25">
      <c r="A225" s="151"/>
      <c r="B225" s="190"/>
      <c r="C225" s="211" t="s">
        <v>482</v>
      </c>
      <c r="D225" s="211" t="s">
        <v>406</v>
      </c>
      <c r="E225" s="211" t="s">
        <v>483</v>
      </c>
      <c r="F225" s="212" t="s">
        <v>193</v>
      </c>
      <c r="G225" s="258"/>
      <c r="H225" s="259">
        <v>707.7</v>
      </c>
      <c r="I225" s="260"/>
      <c r="J225" s="259">
        <v>1415.4</v>
      </c>
      <c r="K225" s="260"/>
      <c r="L225" s="259">
        <v>2123.1</v>
      </c>
      <c r="M225" s="260"/>
      <c r="N225" s="261">
        <v>2830.81</v>
      </c>
    </row>
    <row r="226" spans="1:14" ht="38.25" x14ac:dyDescent="0.25">
      <c r="A226" s="151"/>
      <c r="B226" s="190"/>
      <c r="C226" s="211" t="s">
        <v>484</v>
      </c>
      <c r="D226" s="211" t="s">
        <v>441</v>
      </c>
      <c r="E226" s="211" t="s">
        <v>485</v>
      </c>
      <c r="F226" s="212" t="s">
        <v>193</v>
      </c>
      <c r="G226" s="258"/>
      <c r="H226" s="259">
        <v>67.099999999999994</v>
      </c>
      <c r="I226" s="260"/>
      <c r="J226" s="259">
        <v>134.19999999999999</v>
      </c>
      <c r="K226" s="260"/>
      <c r="L226" s="259">
        <v>201.3</v>
      </c>
      <c r="M226" s="260"/>
      <c r="N226" s="261">
        <v>268.39999999999998</v>
      </c>
    </row>
    <row r="227" spans="1:14" ht="38.25" x14ac:dyDescent="0.25">
      <c r="A227" s="151"/>
      <c r="B227" s="190"/>
      <c r="C227" s="211" t="s">
        <v>486</v>
      </c>
      <c r="D227" s="211" t="s">
        <v>441</v>
      </c>
      <c r="E227" s="211" t="s">
        <v>485</v>
      </c>
      <c r="F227" s="212" t="s">
        <v>193</v>
      </c>
      <c r="G227" s="258"/>
      <c r="H227" s="259">
        <v>500.27</v>
      </c>
      <c r="I227" s="260"/>
      <c r="J227" s="259">
        <v>1000.54</v>
      </c>
      <c r="K227" s="260"/>
      <c r="L227" s="259">
        <v>1500.81</v>
      </c>
      <c r="M227" s="260"/>
      <c r="N227" s="261">
        <v>2001.06</v>
      </c>
    </row>
    <row r="228" spans="1:14" ht="38.25" x14ac:dyDescent="0.25">
      <c r="A228" s="151"/>
      <c r="B228" s="190"/>
      <c r="C228" s="211" t="s">
        <v>487</v>
      </c>
      <c r="D228" s="211" t="s">
        <v>488</v>
      </c>
      <c r="E228" s="211" t="s">
        <v>489</v>
      </c>
      <c r="F228" s="212" t="s">
        <v>193</v>
      </c>
      <c r="G228" s="258"/>
      <c r="H228" s="259">
        <v>13257.8</v>
      </c>
      <c r="I228" s="260"/>
      <c r="J228" s="259">
        <v>26515.599999999999</v>
      </c>
      <c r="K228" s="260"/>
      <c r="L228" s="259">
        <v>39773.4</v>
      </c>
      <c r="M228" s="260"/>
      <c r="N228" s="261">
        <v>53031.21</v>
      </c>
    </row>
    <row r="229" spans="1:14" ht="38.25" x14ac:dyDescent="0.25">
      <c r="A229" s="151"/>
      <c r="B229" s="190"/>
      <c r="C229" s="211" t="s">
        <v>490</v>
      </c>
      <c r="D229" s="211" t="s">
        <v>441</v>
      </c>
      <c r="E229" s="211" t="s">
        <v>269</v>
      </c>
      <c r="F229" s="212" t="s">
        <v>193</v>
      </c>
      <c r="G229" s="258"/>
      <c r="H229" s="259">
        <v>250.83</v>
      </c>
      <c r="I229" s="260"/>
      <c r="J229" s="259">
        <v>501.66</v>
      </c>
      <c r="K229" s="260"/>
      <c r="L229" s="259">
        <v>752.49</v>
      </c>
      <c r="M229" s="260"/>
      <c r="N229" s="261">
        <v>1003.33</v>
      </c>
    </row>
    <row r="230" spans="1:14" ht="25.5" x14ac:dyDescent="0.25">
      <c r="A230" s="151"/>
      <c r="B230" s="190"/>
      <c r="C230" s="211" t="s">
        <v>491</v>
      </c>
      <c r="D230" s="211" t="s">
        <v>401</v>
      </c>
      <c r="E230" s="211" t="s">
        <v>402</v>
      </c>
      <c r="F230" s="212" t="s">
        <v>193</v>
      </c>
      <c r="G230" s="258"/>
      <c r="H230" s="259">
        <v>1475</v>
      </c>
      <c r="I230" s="260"/>
      <c r="J230" s="259">
        <v>2950</v>
      </c>
      <c r="K230" s="260"/>
      <c r="L230" s="259">
        <v>4425</v>
      </c>
      <c r="M230" s="260"/>
      <c r="N230" s="261">
        <v>5900</v>
      </c>
    </row>
    <row r="231" spans="1:14" x14ac:dyDescent="0.25">
      <c r="A231" s="151"/>
      <c r="B231" s="190"/>
      <c r="C231" s="211" t="s">
        <v>492</v>
      </c>
      <c r="D231" s="211" t="s">
        <v>401</v>
      </c>
      <c r="E231" s="211" t="s">
        <v>402</v>
      </c>
      <c r="F231" s="212" t="s">
        <v>193</v>
      </c>
      <c r="G231" s="258"/>
      <c r="H231" s="259">
        <v>216.5</v>
      </c>
      <c r="I231" s="260"/>
      <c r="J231" s="259">
        <v>433</v>
      </c>
      <c r="K231" s="260"/>
      <c r="L231" s="259">
        <v>649.5</v>
      </c>
      <c r="M231" s="260"/>
      <c r="N231" s="261">
        <v>866</v>
      </c>
    </row>
    <row r="232" spans="1:14" ht="25.5" x14ac:dyDescent="0.25">
      <c r="A232" s="151"/>
      <c r="B232" s="190"/>
      <c r="C232" s="211" t="s">
        <v>493</v>
      </c>
      <c r="D232" s="211" t="s">
        <v>441</v>
      </c>
      <c r="E232" s="211" t="s">
        <v>269</v>
      </c>
      <c r="F232" s="212" t="s">
        <v>193</v>
      </c>
      <c r="G232" s="258"/>
      <c r="H232" s="259">
        <v>431.87</v>
      </c>
      <c r="I232" s="260"/>
      <c r="J232" s="259">
        <v>863.74</v>
      </c>
      <c r="K232" s="260"/>
      <c r="L232" s="259">
        <v>1295.6099999999999</v>
      </c>
      <c r="M232" s="260"/>
      <c r="N232" s="261">
        <v>1727.47</v>
      </c>
    </row>
    <row r="233" spans="1:14" ht="25.5" x14ac:dyDescent="0.25">
      <c r="A233" s="151"/>
      <c r="B233" s="190"/>
      <c r="C233" s="211" t="s">
        <v>494</v>
      </c>
      <c r="D233" s="211" t="s">
        <v>417</v>
      </c>
      <c r="E233" s="211" t="s">
        <v>269</v>
      </c>
      <c r="F233" s="212" t="s">
        <v>193</v>
      </c>
      <c r="G233" s="258"/>
      <c r="H233" s="259">
        <v>812</v>
      </c>
      <c r="I233" s="260"/>
      <c r="J233" s="259">
        <v>1624</v>
      </c>
      <c r="K233" s="260"/>
      <c r="L233" s="259">
        <v>2436</v>
      </c>
      <c r="M233" s="260"/>
      <c r="N233" s="261">
        <v>3248</v>
      </c>
    </row>
    <row r="234" spans="1:14" ht="25.5" x14ac:dyDescent="0.25">
      <c r="A234" s="151"/>
      <c r="B234" s="190"/>
      <c r="C234" s="211" t="s">
        <v>495</v>
      </c>
      <c r="D234" s="211" t="s">
        <v>417</v>
      </c>
      <c r="E234" s="211" t="s">
        <v>471</v>
      </c>
      <c r="F234" s="212" t="s">
        <v>193</v>
      </c>
      <c r="G234" s="258"/>
      <c r="H234" s="259">
        <v>900</v>
      </c>
      <c r="I234" s="260"/>
      <c r="J234" s="259">
        <v>1800</v>
      </c>
      <c r="K234" s="260"/>
      <c r="L234" s="259">
        <v>2700</v>
      </c>
      <c r="M234" s="260"/>
      <c r="N234" s="261">
        <v>3600</v>
      </c>
    </row>
    <row r="235" spans="1:14" ht="25.5" x14ac:dyDescent="0.25">
      <c r="A235" s="151"/>
      <c r="B235" s="190"/>
      <c r="C235" s="211" t="s">
        <v>496</v>
      </c>
      <c r="D235" s="211" t="s">
        <v>406</v>
      </c>
      <c r="E235" s="211" t="s">
        <v>407</v>
      </c>
      <c r="F235" s="212" t="s">
        <v>193</v>
      </c>
      <c r="G235" s="258"/>
      <c r="H235" s="259">
        <v>54.5</v>
      </c>
      <c r="I235" s="260"/>
      <c r="J235" s="259">
        <v>109</v>
      </c>
      <c r="K235" s="260"/>
      <c r="L235" s="259">
        <v>163.5</v>
      </c>
      <c r="M235" s="260"/>
      <c r="N235" s="261">
        <v>218</v>
      </c>
    </row>
    <row r="236" spans="1:14" ht="25.5" x14ac:dyDescent="0.25">
      <c r="A236" s="151"/>
      <c r="B236" s="190"/>
      <c r="C236" s="211" t="s">
        <v>497</v>
      </c>
      <c r="D236" s="211" t="s">
        <v>498</v>
      </c>
      <c r="E236" s="211" t="s">
        <v>499</v>
      </c>
      <c r="F236" s="212" t="s">
        <v>193</v>
      </c>
      <c r="G236" s="258"/>
      <c r="H236" s="259">
        <v>175</v>
      </c>
      <c r="I236" s="260"/>
      <c r="J236" s="259">
        <v>350</v>
      </c>
      <c r="K236" s="260"/>
      <c r="L236" s="259">
        <v>525</v>
      </c>
      <c r="M236" s="260"/>
      <c r="N236" s="261">
        <v>700</v>
      </c>
    </row>
    <row r="237" spans="1:14" ht="38.25" x14ac:dyDescent="0.25">
      <c r="A237" s="151"/>
      <c r="B237" s="190"/>
      <c r="C237" s="211" t="s">
        <v>500</v>
      </c>
      <c r="D237" s="211" t="s">
        <v>406</v>
      </c>
      <c r="E237" s="211" t="s">
        <v>407</v>
      </c>
      <c r="F237" s="212" t="s">
        <v>193</v>
      </c>
      <c r="G237" s="258"/>
      <c r="H237" s="259">
        <v>378.46</v>
      </c>
      <c r="I237" s="260"/>
      <c r="J237" s="259">
        <v>756.92</v>
      </c>
      <c r="K237" s="260"/>
      <c r="L237" s="259">
        <v>1135.3800000000001</v>
      </c>
      <c r="M237" s="260"/>
      <c r="N237" s="261">
        <v>1513.83</v>
      </c>
    </row>
    <row r="238" spans="1:14" ht="38.25" x14ac:dyDescent="0.25">
      <c r="A238" s="151"/>
      <c r="B238" s="190"/>
      <c r="C238" s="211" t="s">
        <v>501</v>
      </c>
      <c r="D238" s="211" t="s">
        <v>441</v>
      </c>
      <c r="E238" s="211" t="s">
        <v>502</v>
      </c>
      <c r="F238" s="212" t="s">
        <v>193</v>
      </c>
      <c r="G238" s="258"/>
      <c r="H238" s="259">
        <v>1782.22</v>
      </c>
      <c r="I238" s="260"/>
      <c r="J238" s="259">
        <v>3564.44</v>
      </c>
      <c r="K238" s="260"/>
      <c r="L238" s="259">
        <v>5346.66</v>
      </c>
      <c r="M238" s="260"/>
      <c r="N238" s="261">
        <v>7128.89</v>
      </c>
    </row>
    <row r="239" spans="1:14" ht="25.5" x14ac:dyDescent="0.25">
      <c r="A239" s="151"/>
      <c r="B239" s="190"/>
      <c r="C239" s="211" t="s">
        <v>503</v>
      </c>
      <c r="D239" s="211" t="s">
        <v>441</v>
      </c>
      <c r="E239" s="211" t="s">
        <v>269</v>
      </c>
      <c r="F239" s="212" t="s">
        <v>193</v>
      </c>
      <c r="G239" s="258"/>
      <c r="H239" s="259">
        <v>525</v>
      </c>
      <c r="I239" s="260"/>
      <c r="J239" s="259">
        <v>1050</v>
      </c>
      <c r="K239" s="260"/>
      <c r="L239" s="259">
        <v>1575</v>
      </c>
      <c r="M239" s="260"/>
      <c r="N239" s="261">
        <v>2100</v>
      </c>
    </row>
    <row r="240" spans="1:14" ht="25.5" x14ac:dyDescent="0.25">
      <c r="A240" s="151"/>
      <c r="B240" s="190"/>
      <c r="C240" s="211" t="s">
        <v>504</v>
      </c>
      <c r="D240" s="211" t="s">
        <v>488</v>
      </c>
      <c r="E240" s="211" t="s">
        <v>505</v>
      </c>
      <c r="F240" s="212" t="s">
        <v>193</v>
      </c>
      <c r="G240" s="258"/>
      <c r="H240" s="259">
        <v>17500</v>
      </c>
      <c r="I240" s="260"/>
      <c r="J240" s="259">
        <v>35000</v>
      </c>
      <c r="K240" s="260"/>
      <c r="L240" s="259">
        <v>52500</v>
      </c>
      <c r="M240" s="260"/>
      <c r="N240" s="261">
        <v>70000</v>
      </c>
    </row>
    <row r="241" spans="1:14" ht="25.5" x14ac:dyDescent="0.25">
      <c r="A241" s="151"/>
      <c r="B241" s="190"/>
      <c r="C241" s="211" t="s">
        <v>506</v>
      </c>
      <c r="D241" s="211" t="s">
        <v>488</v>
      </c>
      <c r="E241" s="211" t="s">
        <v>505</v>
      </c>
      <c r="F241" s="212" t="s">
        <v>193</v>
      </c>
      <c r="G241" s="258"/>
      <c r="H241" s="259">
        <v>39489.15</v>
      </c>
      <c r="I241" s="260"/>
      <c r="J241" s="259">
        <v>78978.3</v>
      </c>
      <c r="K241" s="260"/>
      <c r="L241" s="259">
        <v>118467.45</v>
      </c>
      <c r="M241" s="260"/>
      <c r="N241" s="261">
        <v>157956.57999999999</v>
      </c>
    </row>
    <row r="242" spans="1:14" ht="25.5" x14ac:dyDescent="0.25">
      <c r="A242" s="151"/>
      <c r="B242" s="190"/>
      <c r="C242" s="211" t="s">
        <v>507</v>
      </c>
      <c r="D242" s="211" t="s">
        <v>488</v>
      </c>
      <c r="E242" s="211" t="s">
        <v>508</v>
      </c>
      <c r="F242" s="212" t="s">
        <v>193</v>
      </c>
      <c r="G242" s="258"/>
      <c r="H242" s="259">
        <v>25</v>
      </c>
      <c r="I242" s="260"/>
      <c r="J242" s="259">
        <v>50</v>
      </c>
      <c r="K242" s="260"/>
      <c r="L242" s="259">
        <v>75</v>
      </c>
      <c r="M242" s="260"/>
      <c r="N242" s="261">
        <v>100</v>
      </c>
    </row>
    <row r="243" spans="1:14" ht="25.5" x14ac:dyDescent="0.25">
      <c r="A243" s="151"/>
      <c r="B243" s="190"/>
      <c r="C243" s="211" t="s">
        <v>509</v>
      </c>
      <c r="D243" s="211" t="s">
        <v>406</v>
      </c>
      <c r="E243" s="211" t="s">
        <v>269</v>
      </c>
      <c r="F243" s="212" t="s">
        <v>193</v>
      </c>
      <c r="G243" s="258"/>
      <c r="H243" s="259">
        <v>375</v>
      </c>
      <c r="I243" s="260"/>
      <c r="J243" s="259">
        <v>750</v>
      </c>
      <c r="K243" s="260"/>
      <c r="L243" s="259">
        <v>1125</v>
      </c>
      <c r="M243" s="260"/>
      <c r="N243" s="261">
        <v>1500</v>
      </c>
    </row>
    <row r="244" spans="1:14" ht="25.5" x14ac:dyDescent="0.25">
      <c r="A244" s="151"/>
      <c r="B244" s="190"/>
      <c r="C244" s="211" t="s">
        <v>510</v>
      </c>
      <c r="D244" s="211" t="s">
        <v>406</v>
      </c>
      <c r="E244" s="211" t="s">
        <v>407</v>
      </c>
      <c r="F244" s="212" t="s">
        <v>193</v>
      </c>
      <c r="G244" s="258"/>
      <c r="H244" s="259">
        <v>50</v>
      </c>
      <c r="I244" s="260"/>
      <c r="J244" s="259">
        <v>100</v>
      </c>
      <c r="K244" s="260"/>
      <c r="L244" s="259">
        <v>150</v>
      </c>
      <c r="M244" s="260"/>
      <c r="N244" s="261">
        <v>200</v>
      </c>
    </row>
    <row r="245" spans="1:14" ht="25.5" x14ac:dyDescent="0.25">
      <c r="A245" s="151"/>
      <c r="B245" s="190"/>
      <c r="C245" s="211" t="s">
        <v>511</v>
      </c>
      <c r="D245" s="211" t="s">
        <v>406</v>
      </c>
      <c r="E245" s="211" t="s">
        <v>269</v>
      </c>
      <c r="F245" s="212" t="s">
        <v>193</v>
      </c>
      <c r="G245" s="258"/>
      <c r="H245" s="259">
        <v>479.88</v>
      </c>
      <c r="I245" s="260"/>
      <c r="J245" s="259">
        <v>959.76</v>
      </c>
      <c r="K245" s="260"/>
      <c r="L245" s="259">
        <v>1439.64</v>
      </c>
      <c r="M245" s="260"/>
      <c r="N245" s="261">
        <v>1919.52</v>
      </c>
    </row>
    <row r="246" spans="1:14" ht="25.5" x14ac:dyDescent="0.25">
      <c r="A246" s="151"/>
      <c r="B246" s="190"/>
      <c r="C246" s="211" t="s">
        <v>512</v>
      </c>
      <c r="D246" s="211" t="s">
        <v>406</v>
      </c>
      <c r="E246" s="211" t="s">
        <v>269</v>
      </c>
      <c r="F246" s="212" t="s">
        <v>193</v>
      </c>
      <c r="G246" s="258"/>
      <c r="H246" s="259">
        <v>1692.52</v>
      </c>
      <c r="I246" s="260"/>
      <c r="J246" s="259">
        <v>3385.04</v>
      </c>
      <c r="K246" s="260"/>
      <c r="L246" s="259">
        <v>5077.5600000000004</v>
      </c>
      <c r="M246" s="260"/>
      <c r="N246" s="261">
        <v>6770.08</v>
      </c>
    </row>
    <row r="247" spans="1:14" ht="38.25" x14ac:dyDescent="0.25">
      <c r="A247" s="151"/>
      <c r="B247" s="190"/>
      <c r="C247" s="211" t="s">
        <v>513</v>
      </c>
      <c r="D247" s="211" t="s">
        <v>406</v>
      </c>
      <c r="E247" s="211" t="s">
        <v>269</v>
      </c>
      <c r="F247" s="212" t="s">
        <v>193</v>
      </c>
      <c r="G247" s="258"/>
      <c r="H247" s="259">
        <v>50</v>
      </c>
      <c r="I247" s="260"/>
      <c r="J247" s="259">
        <v>100</v>
      </c>
      <c r="K247" s="260"/>
      <c r="L247" s="259">
        <v>150</v>
      </c>
      <c r="M247" s="260"/>
      <c r="N247" s="261">
        <v>200</v>
      </c>
    </row>
    <row r="248" spans="1:14" ht="25.5" x14ac:dyDescent="0.25">
      <c r="A248" s="151"/>
      <c r="B248" s="190"/>
      <c r="C248" s="211" t="s">
        <v>514</v>
      </c>
      <c r="D248" s="211" t="s">
        <v>515</v>
      </c>
      <c r="E248" s="211" t="s">
        <v>516</v>
      </c>
      <c r="F248" s="212" t="s">
        <v>193</v>
      </c>
      <c r="G248" s="258"/>
      <c r="H248" s="259">
        <v>488</v>
      </c>
      <c r="I248" s="260"/>
      <c r="J248" s="259">
        <v>976</v>
      </c>
      <c r="K248" s="260"/>
      <c r="L248" s="259">
        <v>1464</v>
      </c>
      <c r="M248" s="260"/>
      <c r="N248" s="261">
        <v>1952</v>
      </c>
    </row>
    <row r="249" spans="1:14" ht="25.5" x14ac:dyDescent="0.25">
      <c r="A249" s="151"/>
      <c r="B249" s="190"/>
      <c r="C249" s="211" t="s">
        <v>517</v>
      </c>
      <c r="D249" s="211" t="s">
        <v>406</v>
      </c>
      <c r="E249" s="211" t="s">
        <v>269</v>
      </c>
      <c r="F249" s="212" t="s">
        <v>193</v>
      </c>
      <c r="G249" s="258"/>
      <c r="H249" s="259">
        <v>840.15</v>
      </c>
      <c r="I249" s="260"/>
      <c r="J249" s="259">
        <v>1680.3</v>
      </c>
      <c r="K249" s="260"/>
      <c r="L249" s="259">
        <v>2520.4499999999998</v>
      </c>
      <c r="M249" s="260"/>
      <c r="N249" s="261">
        <v>3360.59</v>
      </c>
    </row>
    <row r="250" spans="1:14" ht="25.5" x14ac:dyDescent="0.25">
      <c r="A250" s="151"/>
      <c r="B250" s="190"/>
      <c r="C250" s="211" t="s">
        <v>518</v>
      </c>
      <c r="D250" s="211" t="s">
        <v>406</v>
      </c>
      <c r="E250" s="211" t="s">
        <v>269</v>
      </c>
      <c r="F250" s="212" t="s">
        <v>193</v>
      </c>
      <c r="G250" s="258"/>
      <c r="H250" s="259">
        <v>1797.11</v>
      </c>
      <c r="I250" s="260"/>
      <c r="J250" s="259">
        <v>3594.22</v>
      </c>
      <c r="K250" s="260"/>
      <c r="L250" s="259">
        <v>5391.33</v>
      </c>
      <c r="M250" s="260"/>
      <c r="N250" s="261">
        <v>7188.42</v>
      </c>
    </row>
    <row r="251" spans="1:14" ht="25.5" x14ac:dyDescent="0.25">
      <c r="A251" s="151"/>
      <c r="B251" s="190"/>
      <c r="C251" s="211" t="s">
        <v>519</v>
      </c>
      <c r="D251" s="211" t="s">
        <v>406</v>
      </c>
      <c r="E251" s="211" t="s">
        <v>446</v>
      </c>
      <c r="F251" s="212" t="s">
        <v>193</v>
      </c>
      <c r="G251" s="258"/>
      <c r="H251" s="259">
        <v>270.79000000000002</v>
      </c>
      <c r="I251" s="260"/>
      <c r="J251" s="259">
        <v>541.58000000000004</v>
      </c>
      <c r="K251" s="260"/>
      <c r="L251" s="259">
        <v>812.37</v>
      </c>
      <c r="M251" s="260"/>
      <c r="N251" s="261">
        <v>1083.17</v>
      </c>
    </row>
    <row r="252" spans="1:14" ht="25.5" x14ac:dyDescent="0.25">
      <c r="A252" s="151"/>
      <c r="B252" s="190"/>
      <c r="C252" s="211" t="s">
        <v>520</v>
      </c>
      <c r="D252" s="211" t="s">
        <v>488</v>
      </c>
      <c r="E252" s="211" t="s">
        <v>508</v>
      </c>
      <c r="F252" s="212" t="s">
        <v>193</v>
      </c>
      <c r="G252" s="258"/>
      <c r="H252" s="259">
        <v>863</v>
      </c>
      <c r="I252" s="260"/>
      <c r="J252" s="259">
        <v>1726</v>
      </c>
      <c r="K252" s="260"/>
      <c r="L252" s="259">
        <v>2589</v>
      </c>
      <c r="M252" s="260"/>
      <c r="N252" s="261">
        <v>3452</v>
      </c>
    </row>
    <row r="253" spans="1:14" ht="25.5" x14ac:dyDescent="0.25">
      <c r="A253" s="151"/>
      <c r="B253" s="190"/>
      <c r="C253" s="211" t="s">
        <v>521</v>
      </c>
      <c r="D253" s="211" t="s">
        <v>399</v>
      </c>
      <c r="E253" s="211" t="s">
        <v>522</v>
      </c>
      <c r="F253" s="212" t="s">
        <v>193</v>
      </c>
      <c r="G253" s="258"/>
      <c r="H253" s="259">
        <v>1075</v>
      </c>
      <c r="I253" s="260"/>
      <c r="J253" s="259">
        <v>2150</v>
      </c>
      <c r="K253" s="260"/>
      <c r="L253" s="259">
        <v>3225</v>
      </c>
      <c r="M253" s="260"/>
      <c r="N253" s="261">
        <v>4300</v>
      </c>
    </row>
    <row r="254" spans="1:14" ht="25.5" x14ac:dyDescent="0.25">
      <c r="A254" s="151"/>
      <c r="B254" s="190"/>
      <c r="C254" s="211" t="s">
        <v>523</v>
      </c>
      <c r="D254" s="211" t="s">
        <v>488</v>
      </c>
      <c r="E254" s="211" t="s">
        <v>524</v>
      </c>
      <c r="F254" s="212" t="s">
        <v>193</v>
      </c>
      <c r="G254" s="258"/>
      <c r="H254" s="259">
        <v>20223.400000000001</v>
      </c>
      <c r="I254" s="260"/>
      <c r="J254" s="259">
        <v>40446.800000000003</v>
      </c>
      <c r="K254" s="260"/>
      <c r="L254" s="259">
        <v>60670.2</v>
      </c>
      <c r="M254" s="260"/>
      <c r="N254" s="261">
        <v>80893.600000000006</v>
      </c>
    </row>
    <row r="255" spans="1:14" ht="25.5" x14ac:dyDescent="0.25">
      <c r="A255" s="151"/>
      <c r="B255" s="190"/>
      <c r="C255" s="211" t="s">
        <v>525</v>
      </c>
      <c r="D255" s="211" t="s">
        <v>435</v>
      </c>
      <c r="E255" s="211" t="s">
        <v>436</v>
      </c>
      <c r="F255" s="212" t="s">
        <v>193</v>
      </c>
      <c r="G255" s="258"/>
      <c r="H255" s="259">
        <v>703</v>
      </c>
      <c r="I255" s="260"/>
      <c r="J255" s="259">
        <v>1406</v>
      </c>
      <c r="K255" s="260"/>
      <c r="L255" s="259">
        <v>2109</v>
      </c>
      <c r="M255" s="260"/>
      <c r="N255" s="261">
        <v>2812</v>
      </c>
    </row>
    <row r="256" spans="1:14" ht="25.5" x14ac:dyDescent="0.25">
      <c r="A256" s="151"/>
      <c r="B256" s="190"/>
      <c r="C256" s="211" t="s">
        <v>526</v>
      </c>
      <c r="D256" s="211" t="s">
        <v>527</v>
      </c>
      <c r="E256" s="211" t="s">
        <v>269</v>
      </c>
      <c r="F256" s="212" t="s">
        <v>193</v>
      </c>
      <c r="G256" s="258"/>
      <c r="H256" s="259">
        <v>836.77</v>
      </c>
      <c r="I256" s="260"/>
      <c r="J256" s="259">
        <v>1673.54</v>
      </c>
      <c r="K256" s="260"/>
      <c r="L256" s="259">
        <v>2510.31</v>
      </c>
      <c r="M256" s="260"/>
      <c r="N256" s="261">
        <v>3347.09</v>
      </c>
    </row>
    <row r="257" spans="1:14" ht="38.25" x14ac:dyDescent="0.25">
      <c r="A257" s="151"/>
      <c r="B257" s="190"/>
      <c r="C257" s="211" t="s">
        <v>528</v>
      </c>
      <c r="D257" s="211" t="s">
        <v>401</v>
      </c>
      <c r="E257" s="211" t="s">
        <v>402</v>
      </c>
      <c r="F257" s="212" t="s">
        <v>193</v>
      </c>
      <c r="G257" s="258"/>
      <c r="H257" s="259">
        <v>250</v>
      </c>
      <c r="I257" s="260"/>
      <c r="J257" s="259">
        <v>500</v>
      </c>
      <c r="K257" s="260"/>
      <c r="L257" s="259">
        <v>750</v>
      </c>
      <c r="M257" s="260"/>
      <c r="N257" s="261">
        <v>1000</v>
      </c>
    </row>
    <row r="258" spans="1:14" ht="25.5" x14ac:dyDescent="0.25">
      <c r="A258" s="151"/>
      <c r="B258" s="190"/>
      <c r="C258" s="211" t="s">
        <v>529</v>
      </c>
      <c r="D258" s="211" t="s">
        <v>406</v>
      </c>
      <c r="E258" s="211" t="s">
        <v>269</v>
      </c>
      <c r="F258" s="212" t="s">
        <v>193</v>
      </c>
      <c r="G258" s="258"/>
      <c r="H258" s="259">
        <v>125</v>
      </c>
      <c r="I258" s="260"/>
      <c r="J258" s="259">
        <v>250</v>
      </c>
      <c r="K258" s="260"/>
      <c r="L258" s="259">
        <v>375</v>
      </c>
      <c r="M258" s="260"/>
      <c r="N258" s="261">
        <v>500</v>
      </c>
    </row>
    <row r="259" spans="1:14" ht="25.5" x14ac:dyDescent="0.25">
      <c r="A259" s="151"/>
      <c r="B259" s="190"/>
      <c r="C259" s="211" t="s">
        <v>530</v>
      </c>
      <c r="D259" s="211" t="s">
        <v>417</v>
      </c>
      <c r="E259" s="211" t="s">
        <v>269</v>
      </c>
      <c r="F259" s="212" t="s">
        <v>193</v>
      </c>
      <c r="G259" s="258"/>
      <c r="H259" s="259">
        <v>276.64999999999998</v>
      </c>
      <c r="I259" s="260"/>
      <c r="J259" s="259">
        <v>553.29999999999995</v>
      </c>
      <c r="K259" s="260"/>
      <c r="L259" s="259">
        <v>829.95</v>
      </c>
      <c r="M259" s="260"/>
      <c r="N259" s="261">
        <v>1106.5899999999999</v>
      </c>
    </row>
    <row r="260" spans="1:14" ht="25.5" x14ac:dyDescent="0.25">
      <c r="A260" s="151"/>
      <c r="B260" s="190"/>
      <c r="C260" s="211" t="s">
        <v>531</v>
      </c>
      <c r="D260" s="211" t="s">
        <v>488</v>
      </c>
      <c r="E260" s="211" t="s">
        <v>532</v>
      </c>
      <c r="F260" s="212" t="s">
        <v>193</v>
      </c>
      <c r="G260" s="258"/>
      <c r="H260" s="259">
        <v>2362.5100000000002</v>
      </c>
      <c r="I260" s="260"/>
      <c r="J260" s="259">
        <v>4725.0200000000004</v>
      </c>
      <c r="K260" s="260"/>
      <c r="L260" s="259">
        <v>7087.53</v>
      </c>
      <c r="M260" s="260"/>
      <c r="N260" s="261">
        <v>9450.02</v>
      </c>
    </row>
    <row r="261" spans="1:14" ht="25.5" x14ac:dyDescent="0.25">
      <c r="A261" s="151"/>
      <c r="B261" s="190"/>
      <c r="C261" s="211" t="s">
        <v>533</v>
      </c>
      <c r="D261" s="211" t="s">
        <v>413</v>
      </c>
      <c r="E261" s="211" t="s">
        <v>454</v>
      </c>
      <c r="F261" s="212" t="s">
        <v>193</v>
      </c>
      <c r="G261" s="258"/>
      <c r="H261" s="259">
        <v>650</v>
      </c>
      <c r="I261" s="260"/>
      <c r="J261" s="259">
        <v>1300</v>
      </c>
      <c r="K261" s="260"/>
      <c r="L261" s="259">
        <v>1950</v>
      </c>
      <c r="M261" s="260"/>
      <c r="N261" s="261">
        <v>2600</v>
      </c>
    </row>
    <row r="262" spans="1:14" ht="25.5" x14ac:dyDescent="0.25">
      <c r="A262" s="151"/>
      <c r="B262" s="190"/>
      <c r="C262" s="211" t="s">
        <v>534</v>
      </c>
      <c r="D262" s="211" t="s">
        <v>417</v>
      </c>
      <c r="E262" s="211" t="s">
        <v>269</v>
      </c>
      <c r="F262" s="212" t="s">
        <v>193</v>
      </c>
      <c r="G262" s="258"/>
      <c r="H262" s="259">
        <v>183.69</v>
      </c>
      <c r="I262" s="260"/>
      <c r="J262" s="259">
        <v>367.38</v>
      </c>
      <c r="K262" s="260"/>
      <c r="L262" s="259">
        <v>551.07000000000005</v>
      </c>
      <c r="M262" s="260"/>
      <c r="N262" s="261">
        <v>734.77</v>
      </c>
    </row>
    <row r="263" spans="1:14" ht="38.25" x14ac:dyDescent="0.25">
      <c r="A263" s="151"/>
      <c r="B263" s="190"/>
      <c r="C263" s="211" t="s">
        <v>535</v>
      </c>
      <c r="D263" s="211" t="s">
        <v>441</v>
      </c>
      <c r="E263" s="211" t="s">
        <v>536</v>
      </c>
      <c r="F263" s="212" t="s">
        <v>193</v>
      </c>
      <c r="G263" s="258"/>
      <c r="H263" s="259">
        <v>439.17</v>
      </c>
      <c r="I263" s="260"/>
      <c r="J263" s="259">
        <v>878.34</v>
      </c>
      <c r="K263" s="260"/>
      <c r="L263" s="259">
        <v>1317.51</v>
      </c>
      <c r="M263" s="260"/>
      <c r="N263" s="261">
        <v>1756.69</v>
      </c>
    </row>
    <row r="264" spans="1:14" ht="25.5" x14ac:dyDescent="0.25">
      <c r="A264" s="151"/>
      <c r="B264" s="190"/>
      <c r="C264" s="191" t="s">
        <v>537</v>
      </c>
      <c r="D264" s="191" t="s">
        <v>488</v>
      </c>
      <c r="E264" s="191" t="s">
        <v>508</v>
      </c>
      <c r="F264" s="195" t="s">
        <v>193</v>
      </c>
      <c r="G264" s="250"/>
      <c r="H264" s="254">
        <v>845.31</v>
      </c>
      <c r="I264" s="252"/>
      <c r="J264" s="254">
        <v>1690.62</v>
      </c>
      <c r="K264" s="252"/>
      <c r="L264" s="254">
        <v>2535.9299999999998</v>
      </c>
      <c r="M264" s="252"/>
      <c r="N264" s="255">
        <v>3381.22</v>
      </c>
    </row>
    <row r="265" spans="1:14" x14ac:dyDescent="0.25">
      <c r="A265" s="151" t="s">
        <v>69</v>
      </c>
      <c r="B265" s="150" t="s">
        <v>14</v>
      </c>
      <c r="C265" s="193"/>
      <c r="D265" s="193"/>
      <c r="E265" s="193"/>
      <c r="F265" s="249"/>
      <c r="G265" s="83">
        <v>10722.98</v>
      </c>
      <c r="H265" s="85">
        <f>SUM(H266:H286)</f>
        <v>29672.03</v>
      </c>
      <c r="I265" s="85">
        <v>39324.980000000003</v>
      </c>
      <c r="J265" s="85">
        <f>SUM(J266:J286)</f>
        <v>46102.92</v>
      </c>
      <c r="K265" s="85">
        <v>59336.83</v>
      </c>
      <c r="L265" s="85">
        <f>SUM(L266:L286)</f>
        <v>73705.19</v>
      </c>
      <c r="M265" s="85">
        <v>76344.83</v>
      </c>
      <c r="N265" s="87">
        <f>SUM(N266:N286)</f>
        <v>95884.08</v>
      </c>
    </row>
    <row r="266" spans="1:14" ht="25.5" x14ac:dyDescent="0.25">
      <c r="A266" s="151"/>
      <c r="B266" s="190"/>
      <c r="C266" s="204" t="s">
        <v>538</v>
      </c>
      <c r="D266" s="204" t="s">
        <v>539</v>
      </c>
      <c r="E266" s="204" t="s">
        <v>540</v>
      </c>
      <c r="F266" s="206" t="s">
        <v>189</v>
      </c>
      <c r="G266" s="232"/>
      <c r="H266" s="239">
        <v>0</v>
      </c>
      <c r="I266" s="234"/>
      <c r="J266" s="239">
        <v>0</v>
      </c>
      <c r="K266" s="234"/>
      <c r="L266" s="239">
        <v>0</v>
      </c>
      <c r="M266" s="234"/>
      <c r="N266" s="240">
        <v>5171</v>
      </c>
    </row>
    <row r="267" spans="1:14" ht="38.25" x14ac:dyDescent="0.25">
      <c r="A267" s="151"/>
      <c r="B267" s="190"/>
      <c r="C267" s="211" t="s">
        <v>541</v>
      </c>
      <c r="D267" s="211" t="s">
        <v>539</v>
      </c>
      <c r="E267" s="211" t="s">
        <v>542</v>
      </c>
      <c r="F267" s="212" t="s">
        <v>193</v>
      </c>
      <c r="G267" s="241"/>
      <c r="H267" s="242">
        <v>0.02</v>
      </c>
      <c r="I267" s="243"/>
      <c r="J267" s="242">
        <v>0.04</v>
      </c>
      <c r="K267" s="243"/>
      <c r="L267" s="242">
        <v>0.06</v>
      </c>
      <c r="M267" s="243"/>
      <c r="N267" s="244">
        <v>0.08</v>
      </c>
    </row>
    <row r="268" spans="1:14" ht="25.5" x14ac:dyDescent="0.25">
      <c r="A268" s="151"/>
      <c r="B268" s="190"/>
      <c r="C268" s="211" t="s">
        <v>543</v>
      </c>
      <c r="D268" s="211" t="s">
        <v>544</v>
      </c>
      <c r="E268" s="211" t="s">
        <v>545</v>
      </c>
      <c r="F268" s="212" t="s">
        <v>189</v>
      </c>
      <c r="G268" s="241"/>
      <c r="H268" s="242">
        <v>310</v>
      </c>
      <c r="I268" s="243"/>
      <c r="J268" s="242">
        <v>310</v>
      </c>
      <c r="K268" s="243"/>
      <c r="L268" s="242">
        <v>310</v>
      </c>
      <c r="M268" s="243"/>
      <c r="N268" s="244">
        <v>310</v>
      </c>
    </row>
    <row r="269" spans="1:14" ht="38.25" x14ac:dyDescent="0.25">
      <c r="A269" s="151"/>
      <c r="B269" s="190"/>
      <c r="C269" s="211" t="s">
        <v>546</v>
      </c>
      <c r="D269" s="211" t="s">
        <v>547</v>
      </c>
      <c r="E269" s="211" t="s">
        <v>548</v>
      </c>
      <c r="F269" s="212" t="s">
        <v>209</v>
      </c>
      <c r="G269" s="241"/>
      <c r="H269" s="242">
        <v>2828.1</v>
      </c>
      <c r="I269" s="243"/>
      <c r="J269" s="242">
        <v>2828.1</v>
      </c>
      <c r="K269" s="243"/>
      <c r="L269" s="242">
        <v>5500</v>
      </c>
      <c r="M269" s="243"/>
      <c r="N269" s="244">
        <v>5500</v>
      </c>
    </row>
    <row r="270" spans="1:14" ht="38.25" x14ac:dyDescent="0.25">
      <c r="A270" s="151"/>
      <c r="B270" s="190"/>
      <c r="C270" s="211" t="s">
        <v>549</v>
      </c>
      <c r="D270" s="211" t="s">
        <v>550</v>
      </c>
      <c r="E270" s="211" t="s">
        <v>551</v>
      </c>
      <c r="F270" s="212" t="s">
        <v>189</v>
      </c>
      <c r="G270" s="241"/>
      <c r="H270" s="242">
        <v>1167</v>
      </c>
      <c r="I270" s="243"/>
      <c r="J270" s="242">
        <v>1167</v>
      </c>
      <c r="K270" s="243"/>
      <c r="L270" s="242">
        <v>1167</v>
      </c>
      <c r="M270" s="243"/>
      <c r="N270" s="244">
        <v>1167</v>
      </c>
    </row>
    <row r="271" spans="1:14" ht="38.25" x14ac:dyDescent="0.25">
      <c r="A271" s="151"/>
      <c r="B271" s="190"/>
      <c r="C271" s="211" t="s">
        <v>552</v>
      </c>
      <c r="D271" s="211" t="s">
        <v>547</v>
      </c>
      <c r="E271" s="211" t="s">
        <v>553</v>
      </c>
      <c r="F271" s="212" t="s">
        <v>189</v>
      </c>
      <c r="G271" s="241"/>
      <c r="H271" s="242">
        <v>6589.54</v>
      </c>
      <c r="I271" s="243"/>
      <c r="J271" s="242">
        <v>6589.54</v>
      </c>
      <c r="K271" s="243"/>
      <c r="L271" s="242">
        <v>13012.52</v>
      </c>
      <c r="M271" s="243"/>
      <c r="N271" s="244">
        <v>13012.52</v>
      </c>
    </row>
    <row r="272" spans="1:14" ht="25.5" x14ac:dyDescent="0.25">
      <c r="A272" s="151"/>
      <c r="B272" s="190"/>
      <c r="C272" s="211" t="s">
        <v>554</v>
      </c>
      <c r="D272" s="211" t="s">
        <v>555</v>
      </c>
      <c r="E272" s="211" t="s">
        <v>556</v>
      </c>
      <c r="F272" s="212" t="s">
        <v>189</v>
      </c>
      <c r="G272" s="241"/>
      <c r="H272" s="242">
        <v>2346.5</v>
      </c>
      <c r="I272" s="243"/>
      <c r="J272" s="242">
        <v>2346.5</v>
      </c>
      <c r="K272" s="243"/>
      <c r="L272" s="242">
        <v>4423</v>
      </c>
      <c r="M272" s="243"/>
      <c r="N272" s="244">
        <v>5000</v>
      </c>
    </row>
    <row r="273" spans="1:14" ht="25.5" x14ac:dyDescent="0.25">
      <c r="A273" s="151"/>
      <c r="B273" s="190"/>
      <c r="C273" s="211" t="s">
        <v>557</v>
      </c>
      <c r="D273" s="211" t="s">
        <v>547</v>
      </c>
      <c r="E273" s="211" t="s">
        <v>553</v>
      </c>
      <c r="F273" s="212" t="s">
        <v>193</v>
      </c>
      <c r="G273" s="241"/>
      <c r="H273" s="242">
        <v>375</v>
      </c>
      <c r="I273" s="243"/>
      <c r="J273" s="242">
        <v>750</v>
      </c>
      <c r="K273" s="243"/>
      <c r="L273" s="242">
        <v>1125</v>
      </c>
      <c r="M273" s="243"/>
      <c r="N273" s="244">
        <v>1500</v>
      </c>
    </row>
    <row r="274" spans="1:14" ht="25.5" x14ac:dyDescent="0.25">
      <c r="A274" s="151"/>
      <c r="B274" s="190"/>
      <c r="C274" s="211" t="s">
        <v>558</v>
      </c>
      <c r="D274" s="211" t="s">
        <v>547</v>
      </c>
      <c r="E274" s="211" t="s">
        <v>553</v>
      </c>
      <c r="F274" s="212" t="s">
        <v>193</v>
      </c>
      <c r="G274" s="241"/>
      <c r="H274" s="242">
        <v>175</v>
      </c>
      <c r="I274" s="243"/>
      <c r="J274" s="242">
        <v>350</v>
      </c>
      <c r="K274" s="243"/>
      <c r="L274" s="242">
        <v>525</v>
      </c>
      <c r="M274" s="243"/>
      <c r="N274" s="244">
        <v>700</v>
      </c>
    </row>
    <row r="275" spans="1:14" ht="25.5" x14ac:dyDescent="0.25">
      <c r="A275" s="151"/>
      <c r="B275" s="190"/>
      <c r="C275" s="211" t="s">
        <v>559</v>
      </c>
      <c r="D275" s="211" t="s">
        <v>544</v>
      </c>
      <c r="E275" s="211" t="s">
        <v>545</v>
      </c>
      <c r="F275" s="212" t="s">
        <v>193</v>
      </c>
      <c r="G275" s="241"/>
      <c r="H275" s="242">
        <v>775</v>
      </c>
      <c r="I275" s="243"/>
      <c r="J275" s="242">
        <v>1550</v>
      </c>
      <c r="K275" s="243"/>
      <c r="L275" s="242">
        <v>2325</v>
      </c>
      <c r="M275" s="243"/>
      <c r="N275" s="244">
        <v>3100</v>
      </c>
    </row>
    <row r="276" spans="1:14" ht="38.25" x14ac:dyDescent="0.25">
      <c r="A276" s="151"/>
      <c r="B276" s="190"/>
      <c r="C276" s="211" t="s">
        <v>560</v>
      </c>
      <c r="D276" s="211" t="s">
        <v>561</v>
      </c>
      <c r="E276" s="211" t="s">
        <v>562</v>
      </c>
      <c r="F276" s="212" t="s">
        <v>193</v>
      </c>
      <c r="G276" s="241"/>
      <c r="H276" s="242">
        <v>550</v>
      </c>
      <c r="I276" s="243"/>
      <c r="J276" s="242">
        <v>1100</v>
      </c>
      <c r="K276" s="243"/>
      <c r="L276" s="242">
        <v>1650</v>
      </c>
      <c r="M276" s="243"/>
      <c r="N276" s="244">
        <v>2200</v>
      </c>
    </row>
    <row r="277" spans="1:14" ht="38.25" x14ac:dyDescent="0.25">
      <c r="A277" s="151"/>
      <c r="B277" s="190"/>
      <c r="C277" s="211" t="s">
        <v>563</v>
      </c>
      <c r="D277" s="211" t="s">
        <v>539</v>
      </c>
      <c r="E277" s="211" t="s">
        <v>564</v>
      </c>
      <c r="F277" s="212" t="s">
        <v>193</v>
      </c>
      <c r="G277" s="241"/>
      <c r="H277" s="242">
        <v>300</v>
      </c>
      <c r="I277" s="243"/>
      <c r="J277" s="242">
        <v>600</v>
      </c>
      <c r="K277" s="243"/>
      <c r="L277" s="242">
        <v>900</v>
      </c>
      <c r="M277" s="243"/>
      <c r="N277" s="244">
        <v>1200</v>
      </c>
    </row>
    <row r="278" spans="1:14" ht="25.5" x14ac:dyDescent="0.25">
      <c r="A278" s="151"/>
      <c r="B278" s="190"/>
      <c r="C278" s="211" t="s">
        <v>565</v>
      </c>
      <c r="D278" s="211" t="s">
        <v>544</v>
      </c>
      <c r="E278" s="211" t="s">
        <v>545</v>
      </c>
      <c r="F278" s="212" t="s">
        <v>193</v>
      </c>
      <c r="G278" s="241"/>
      <c r="H278" s="242">
        <v>75</v>
      </c>
      <c r="I278" s="243"/>
      <c r="J278" s="242">
        <v>150</v>
      </c>
      <c r="K278" s="243"/>
      <c r="L278" s="242">
        <v>225</v>
      </c>
      <c r="M278" s="243"/>
      <c r="N278" s="244">
        <v>300</v>
      </c>
    </row>
    <row r="279" spans="1:14" ht="25.5" x14ac:dyDescent="0.25">
      <c r="A279" s="151"/>
      <c r="B279" s="190"/>
      <c r="C279" s="211" t="s">
        <v>566</v>
      </c>
      <c r="D279" s="211" t="s">
        <v>544</v>
      </c>
      <c r="E279" s="211" t="s">
        <v>545</v>
      </c>
      <c r="F279" s="212" t="s">
        <v>193</v>
      </c>
      <c r="G279" s="241"/>
      <c r="H279" s="242">
        <v>420</v>
      </c>
      <c r="I279" s="243"/>
      <c r="J279" s="242">
        <v>840</v>
      </c>
      <c r="K279" s="243"/>
      <c r="L279" s="242">
        <v>1260</v>
      </c>
      <c r="M279" s="243"/>
      <c r="N279" s="244">
        <v>1680</v>
      </c>
    </row>
    <row r="280" spans="1:14" ht="25.5" x14ac:dyDescent="0.25">
      <c r="A280" s="151"/>
      <c r="B280" s="190"/>
      <c r="C280" s="211" t="s">
        <v>567</v>
      </c>
      <c r="D280" s="211" t="s">
        <v>539</v>
      </c>
      <c r="E280" s="211" t="s">
        <v>568</v>
      </c>
      <c r="F280" s="212" t="s">
        <v>193</v>
      </c>
      <c r="G280" s="241"/>
      <c r="H280" s="242">
        <v>1125</v>
      </c>
      <c r="I280" s="243"/>
      <c r="J280" s="242">
        <v>2250</v>
      </c>
      <c r="K280" s="243"/>
      <c r="L280" s="242">
        <v>3375</v>
      </c>
      <c r="M280" s="243"/>
      <c r="N280" s="244">
        <v>4500</v>
      </c>
    </row>
    <row r="281" spans="1:14" ht="25.5" x14ac:dyDescent="0.25">
      <c r="A281" s="151"/>
      <c r="B281" s="190"/>
      <c r="C281" s="211" t="s">
        <v>569</v>
      </c>
      <c r="D281" s="211" t="s">
        <v>570</v>
      </c>
      <c r="E281" s="211" t="s">
        <v>571</v>
      </c>
      <c r="F281" s="212" t="s">
        <v>193</v>
      </c>
      <c r="G281" s="241"/>
      <c r="H281" s="242">
        <v>1250</v>
      </c>
      <c r="I281" s="243"/>
      <c r="J281" s="242">
        <v>2500</v>
      </c>
      <c r="K281" s="243"/>
      <c r="L281" s="242">
        <v>3750</v>
      </c>
      <c r="M281" s="243"/>
      <c r="N281" s="244">
        <v>5000</v>
      </c>
    </row>
    <row r="282" spans="1:14" ht="25.5" x14ac:dyDescent="0.25">
      <c r="A282" s="151"/>
      <c r="B282" s="190"/>
      <c r="C282" s="211" t="s">
        <v>572</v>
      </c>
      <c r="D282" s="211" t="s">
        <v>555</v>
      </c>
      <c r="E282" s="211" t="s">
        <v>556</v>
      </c>
      <c r="F282" s="212" t="s">
        <v>193</v>
      </c>
      <c r="G282" s="241"/>
      <c r="H282" s="242">
        <v>2968.82</v>
      </c>
      <c r="I282" s="243"/>
      <c r="J282" s="242">
        <v>5937.64</v>
      </c>
      <c r="K282" s="243"/>
      <c r="L282" s="242">
        <v>8906.4599999999991</v>
      </c>
      <c r="M282" s="243"/>
      <c r="N282" s="244">
        <v>11875.28</v>
      </c>
    </row>
    <row r="283" spans="1:14" ht="38.25" x14ac:dyDescent="0.25">
      <c r="A283" s="151"/>
      <c r="B283" s="190"/>
      <c r="C283" s="211" t="s">
        <v>573</v>
      </c>
      <c r="D283" s="211" t="s">
        <v>570</v>
      </c>
      <c r="E283" s="211" t="s">
        <v>571</v>
      </c>
      <c r="F283" s="212" t="s">
        <v>193</v>
      </c>
      <c r="G283" s="241"/>
      <c r="H283" s="242">
        <v>125</v>
      </c>
      <c r="I283" s="243"/>
      <c r="J283" s="242">
        <v>250</v>
      </c>
      <c r="K283" s="243"/>
      <c r="L283" s="242">
        <v>375</v>
      </c>
      <c r="M283" s="243"/>
      <c r="N283" s="244">
        <v>500</v>
      </c>
    </row>
    <row r="284" spans="1:14" ht="25.5" x14ac:dyDescent="0.25">
      <c r="A284" s="151"/>
      <c r="B284" s="190"/>
      <c r="C284" s="211" t="s">
        <v>574</v>
      </c>
      <c r="D284" s="211" t="s">
        <v>547</v>
      </c>
      <c r="E284" s="211" t="s">
        <v>575</v>
      </c>
      <c r="F284" s="212" t="s">
        <v>193</v>
      </c>
      <c r="G284" s="241"/>
      <c r="H284" s="242">
        <v>6250</v>
      </c>
      <c r="I284" s="243"/>
      <c r="J284" s="242">
        <v>12500</v>
      </c>
      <c r="K284" s="243"/>
      <c r="L284" s="242">
        <v>18750</v>
      </c>
      <c r="M284" s="243"/>
      <c r="N284" s="244">
        <v>25000</v>
      </c>
    </row>
    <row r="285" spans="1:14" ht="25.5" x14ac:dyDescent="0.25">
      <c r="A285" s="151"/>
      <c r="B285" s="190"/>
      <c r="C285" s="211" t="s">
        <v>576</v>
      </c>
      <c r="D285" s="211" t="s">
        <v>544</v>
      </c>
      <c r="E285" s="211" t="s">
        <v>545</v>
      </c>
      <c r="F285" s="212" t="s">
        <v>193</v>
      </c>
      <c r="G285" s="241"/>
      <c r="H285" s="242">
        <v>125</v>
      </c>
      <c r="I285" s="243"/>
      <c r="J285" s="242">
        <v>250</v>
      </c>
      <c r="K285" s="243"/>
      <c r="L285" s="242">
        <v>375</v>
      </c>
      <c r="M285" s="243"/>
      <c r="N285" s="244">
        <v>500</v>
      </c>
    </row>
    <row r="286" spans="1:14" ht="25.5" x14ac:dyDescent="0.25">
      <c r="A286" s="151"/>
      <c r="B286" s="190"/>
      <c r="C286" s="191" t="s">
        <v>577</v>
      </c>
      <c r="D286" s="191" t="s">
        <v>555</v>
      </c>
      <c r="E286" s="191" t="s">
        <v>556</v>
      </c>
      <c r="F286" s="195" t="s">
        <v>193</v>
      </c>
      <c r="G286" s="231"/>
      <c r="H286" s="235">
        <v>1917.05</v>
      </c>
      <c r="I286" s="233"/>
      <c r="J286" s="235">
        <v>3834.1</v>
      </c>
      <c r="K286" s="233"/>
      <c r="L286" s="235">
        <v>5751.15</v>
      </c>
      <c r="M286" s="233"/>
      <c r="N286" s="237">
        <v>7668.2</v>
      </c>
    </row>
    <row r="287" spans="1:14" x14ac:dyDescent="0.25">
      <c r="A287" s="151" t="s">
        <v>71</v>
      </c>
      <c r="B287" s="150" t="s">
        <v>70</v>
      </c>
      <c r="C287" s="192"/>
      <c r="D287" s="192"/>
      <c r="E287" s="192"/>
      <c r="F287" s="247"/>
      <c r="G287" s="83"/>
      <c r="H287" s="85"/>
      <c r="I287" s="85"/>
      <c r="J287" s="85"/>
      <c r="K287" s="85"/>
      <c r="L287" s="85"/>
      <c r="M287" s="85"/>
      <c r="N287" s="87"/>
    </row>
    <row r="288" spans="1:14" x14ac:dyDescent="0.25">
      <c r="A288" s="151" t="s">
        <v>72</v>
      </c>
      <c r="B288" s="150" t="s">
        <v>12</v>
      </c>
      <c r="C288" s="152"/>
      <c r="D288" s="152"/>
      <c r="E288" s="152"/>
      <c r="F288" s="165"/>
      <c r="G288" s="166"/>
      <c r="H288" s="167"/>
      <c r="I288" s="167"/>
      <c r="J288" s="167"/>
      <c r="K288" s="167"/>
      <c r="L288" s="167"/>
      <c r="M288" s="167"/>
      <c r="N288" s="168"/>
    </row>
    <row r="289" spans="1:14" x14ac:dyDescent="0.25">
      <c r="A289" s="151" t="s">
        <v>74</v>
      </c>
      <c r="B289" s="150" t="s">
        <v>73</v>
      </c>
      <c r="C289" s="203"/>
      <c r="D289" s="203"/>
      <c r="E289" s="203"/>
      <c r="F289" s="262"/>
      <c r="G289" s="166">
        <v>2558.5500000000002</v>
      </c>
      <c r="H289" s="167">
        <f>SUM(H290:H293)</f>
        <v>0</v>
      </c>
      <c r="I289" s="167">
        <v>2970.97</v>
      </c>
      <c r="J289" s="167">
        <f>SUM(J290:J293)</f>
        <v>1370</v>
      </c>
      <c r="K289" s="167">
        <v>6381.69</v>
      </c>
      <c r="L289" s="167">
        <f>SUM(L290:L293)</f>
        <v>1370</v>
      </c>
      <c r="M289" s="167">
        <v>9480.1299999999992</v>
      </c>
      <c r="N289" s="168">
        <f>SUM(N290:N293)</f>
        <v>2740</v>
      </c>
    </row>
    <row r="290" spans="1:14" ht="38.25" x14ac:dyDescent="0.25">
      <c r="A290" s="151"/>
      <c r="B290" s="190"/>
      <c r="C290" s="204" t="s">
        <v>578</v>
      </c>
      <c r="D290" s="204" t="s">
        <v>579</v>
      </c>
      <c r="E290" s="204" t="s">
        <v>580</v>
      </c>
      <c r="F290" s="206" t="s">
        <v>581</v>
      </c>
      <c r="G290" s="251"/>
      <c r="H290" s="256">
        <v>0</v>
      </c>
      <c r="I290" s="253"/>
      <c r="J290" s="256">
        <v>645.5</v>
      </c>
      <c r="K290" s="253"/>
      <c r="L290" s="256">
        <v>645.5</v>
      </c>
      <c r="M290" s="253"/>
      <c r="N290" s="257">
        <v>1291</v>
      </c>
    </row>
    <row r="291" spans="1:14" ht="38.25" x14ac:dyDescent="0.25">
      <c r="A291" s="151"/>
      <c r="B291" s="190"/>
      <c r="C291" s="211" t="s">
        <v>582</v>
      </c>
      <c r="D291" s="211" t="s">
        <v>579</v>
      </c>
      <c r="E291" s="211" t="s">
        <v>583</v>
      </c>
      <c r="F291" s="212" t="s">
        <v>581</v>
      </c>
      <c r="G291" s="258"/>
      <c r="H291" s="259">
        <v>0</v>
      </c>
      <c r="I291" s="260"/>
      <c r="J291" s="259">
        <v>39.5</v>
      </c>
      <c r="K291" s="260"/>
      <c r="L291" s="259">
        <v>39.5</v>
      </c>
      <c r="M291" s="260"/>
      <c r="N291" s="261">
        <v>79</v>
      </c>
    </row>
    <row r="292" spans="1:14" ht="38.25" x14ac:dyDescent="0.25">
      <c r="A292" s="151"/>
      <c r="B292" s="190"/>
      <c r="C292" s="211" t="s">
        <v>584</v>
      </c>
      <c r="D292" s="211" t="s">
        <v>585</v>
      </c>
      <c r="E292" s="211" t="s">
        <v>586</v>
      </c>
      <c r="F292" s="212" t="s">
        <v>581</v>
      </c>
      <c r="G292" s="258"/>
      <c r="H292" s="259">
        <v>0</v>
      </c>
      <c r="I292" s="260"/>
      <c r="J292" s="259">
        <v>645.5</v>
      </c>
      <c r="K292" s="260"/>
      <c r="L292" s="259">
        <v>645.5</v>
      </c>
      <c r="M292" s="260"/>
      <c r="N292" s="261">
        <v>1291</v>
      </c>
    </row>
    <row r="293" spans="1:14" ht="38.25" x14ac:dyDescent="0.25">
      <c r="A293" s="151"/>
      <c r="B293" s="190"/>
      <c r="C293" s="191" t="s">
        <v>587</v>
      </c>
      <c r="D293" s="191" t="s">
        <v>579</v>
      </c>
      <c r="E293" s="191" t="s">
        <v>583</v>
      </c>
      <c r="F293" s="195" t="s">
        <v>581</v>
      </c>
      <c r="G293" s="250"/>
      <c r="H293" s="254">
        <v>0</v>
      </c>
      <c r="I293" s="252"/>
      <c r="J293" s="254">
        <v>39.5</v>
      </c>
      <c r="K293" s="252"/>
      <c r="L293" s="254">
        <v>39.5</v>
      </c>
      <c r="M293" s="252"/>
      <c r="N293" s="255">
        <v>79</v>
      </c>
    </row>
    <row r="294" spans="1:14" x14ac:dyDescent="0.25">
      <c r="A294" s="151" t="s">
        <v>76</v>
      </c>
      <c r="B294" s="150" t="s">
        <v>75</v>
      </c>
      <c r="C294" s="192"/>
      <c r="D294" s="192"/>
      <c r="E294" s="192"/>
      <c r="F294" s="247"/>
      <c r="G294" s="83"/>
      <c r="H294" s="85"/>
      <c r="I294" s="85"/>
      <c r="J294" s="85"/>
      <c r="K294" s="85"/>
      <c r="L294" s="85"/>
      <c r="M294" s="85"/>
      <c r="N294" s="87"/>
    </row>
    <row r="295" spans="1:14" x14ac:dyDescent="0.25">
      <c r="A295" s="151" t="s">
        <v>78</v>
      </c>
      <c r="B295" s="150" t="s">
        <v>77</v>
      </c>
      <c r="C295" s="203"/>
      <c r="D295" s="203"/>
      <c r="E295" s="203"/>
      <c r="F295" s="262"/>
      <c r="G295" s="83">
        <v>174</v>
      </c>
      <c r="H295" s="85">
        <f>SUM(H296:H297)</f>
        <v>284.5</v>
      </c>
      <c r="I295" s="85">
        <v>8181.74</v>
      </c>
      <c r="J295" s="85">
        <f>SUM(J296:J297)</f>
        <v>4379.04</v>
      </c>
      <c r="K295" s="85">
        <v>8932.74</v>
      </c>
      <c r="L295" s="85">
        <f>SUM(L296:L297)</f>
        <v>5607.54</v>
      </c>
      <c r="M295" s="85">
        <v>9307.19</v>
      </c>
      <c r="N295" s="87">
        <f>SUM(N296:N297)</f>
        <v>5649.98</v>
      </c>
    </row>
    <row r="296" spans="1:14" ht="38.25" x14ac:dyDescent="0.25">
      <c r="A296" s="151"/>
      <c r="B296" s="190"/>
      <c r="C296" s="204" t="s">
        <v>588</v>
      </c>
      <c r="D296" s="204" t="s">
        <v>589</v>
      </c>
      <c r="E296" s="204" t="s">
        <v>590</v>
      </c>
      <c r="F296" s="206" t="s">
        <v>189</v>
      </c>
      <c r="G296" s="232"/>
      <c r="H296" s="239">
        <v>0</v>
      </c>
      <c r="I296" s="234"/>
      <c r="J296" s="239">
        <v>607.54</v>
      </c>
      <c r="K296" s="234"/>
      <c r="L296" s="239">
        <v>607.54</v>
      </c>
      <c r="M296" s="234"/>
      <c r="N296" s="240">
        <v>649.98</v>
      </c>
    </row>
    <row r="297" spans="1:14" ht="38.25" x14ac:dyDescent="0.25">
      <c r="A297" s="151"/>
      <c r="B297" s="190"/>
      <c r="C297" s="191" t="s">
        <v>591</v>
      </c>
      <c r="D297" s="191" t="s">
        <v>592</v>
      </c>
      <c r="E297" s="191" t="s">
        <v>593</v>
      </c>
      <c r="F297" s="195" t="s">
        <v>189</v>
      </c>
      <c r="G297" s="231"/>
      <c r="H297" s="235">
        <v>284.5</v>
      </c>
      <c r="I297" s="233"/>
      <c r="J297" s="235">
        <v>3771.5</v>
      </c>
      <c r="K297" s="233"/>
      <c r="L297" s="235">
        <v>5000</v>
      </c>
      <c r="M297" s="233"/>
      <c r="N297" s="237">
        <v>5000</v>
      </c>
    </row>
    <row r="298" spans="1:14" x14ac:dyDescent="0.25">
      <c r="A298" s="151" t="s">
        <v>80</v>
      </c>
      <c r="B298" s="150" t="s">
        <v>79</v>
      </c>
      <c r="C298" s="193"/>
      <c r="D298" s="193"/>
      <c r="E298" s="193"/>
      <c r="F298" s="249"/>
      <c r="G298" s="83">
        <v>5655.29</v>
      </c>
      <c r="H298" s="85">
        <f>SUM(H299:H303)</f>
        <v>7350.65</v>
      </c>
      <c r="I298" s="85">
        <v>7362.39</v>
      </c>
      <c r="J298" s="85">
        <f>SUM(J299:J303)</f>
        <v>10179.25</v>
      </c>
      <c r="K298" s="85">
        <v>8860.09</v>
      </c>
      <c r="L298" s="85">
        <f>SUM(L299:L303)</f>
        <v>13091.369999999999</v>
      </c>
      <c r="M298" s="85">
        <v>21999.83</v>
      </c>
      <c r="N298" s="87">
        <f>SUM(N299:N303)</f>
        <v>29019.399999999998</v>
      </c>
    </row>
    <row r="299" spans="1:14" ht="25.5" x14ac:dyDescent="0.25">
      <c r="A299" s="151"/>
      <c r="B299" s="190"/>
      <c r="C299" s="204" t="s">
        <v>594</v>
      </c>
      <c r="D299" s="204" t="s">
        <v>595</v>
      </c>
      <c r="E299" s="204" t="s">
        <v>596</v>
      </c>
      <c r="F299" s="206" t="s">
        <v>189</v>
      </c>
      <c r="G299" s="232"/>
      <c r="H299" s="239">
        <v>61.86</v>
      </c>
      <c r="I299" s="234"/>
      <c r="J299" s="239">
        <v>139.16999999999999</v>
      </c>
      <c r="K299" s="234"/>
      <c r="L299" s="239">
        <v>300</v>
      </c>
      <c r="M299" s="234"/>
      <c r="N299" s="240">
        <v>300</v>
      </c>
    </row>
    <row r="300" spans="1:14" ht="25.5" x14ac:dyDescent="0.25">
      <c r="A300" s="151"/>
      <c r="B300" s="190"/>
      <c r="C300" s="211" t="s">
        <v>597</v>
      </c>
      <c r="D300" s="211" t="s">
        <v>595</v>
      </c>
      <c r="E300" s="211" t="s">
        <v>596</v>
      </c>
      <c r="F300" s="212" t="s">
        <v>193</v>
      </c>
      <c r="G300" s="241"/>
      <c r="H300" s="242">
        <v>250</v>
      </c>
      <c r="I300" s="243"/>
      <c r="J300" s="242">
        <v>500</v>
      </c>
      <c r="K300" s="243"/>
      <c r="L300" s="242">
        <v>750</v>
      </c>
      <c r="M300" s="243"/>
      <c r="N300" s="244">
        <v>1000</v>
      </c>
    </row>
    <row r="301" spans="1:14" ht="25.5" x14ac:dyDescent="0.25">
      <c r="A301" s="151"/>
      <c r="B301" s="190"/>
      <c r="C301" s="211" t="s">
        <v>598</v>
      </c>
      <c r="D301" s="211" t="s">
        <v>599</v>
      </c>
      <c r="E301" s="211" t="s">
        <v>269</v>
      </c>
      <c r="F301" s="212" t="s">
        <v>189</v>
      </c>
      <c r="G301" s="241"/>
      <c r="H301" s="242">
        <v>4537.5</v>
      </c>
      <c r="I301" s="243"/>
      <c r="J301" s="242">
        <v>4537.5</v>
      </c>
      <c r="K301" s="243"/>
      <c r="L301" s="242">
        <v>4537.5</v>
      </c>
      <c r="M301" s="243"/>
      <c r="N301" s="244">
        <v>15000</v>
      </c>
    </row>
    <row r="302" spans="1:14" ht="38.25" x14ac:dyDescent="0.25">
      <c r="A302" s="151"/>
      <c r="B302" s="190"/>
      <c r="C302" s="211" t="s">
        <v>600</v>
      </c>
      <c r="D302" s="211" t="s">
        <v>601</v>
      </c>
      <c r="E302" s="211" t="s">
        <v>602</v>
      </c>
      <c r="F302" s="212" t="s">
        <v>193</v>
      </c>
      <c r="G302" s="241"/>
      <c r="H302" s="242">
        <v>2501.29</v>
      </c>
      <c r="I302" s="243"/>
      <c r="J302" s="242">
        <v>5002.58</v>
      </c>
      <c r="K302" s="243"/>
      <c r="L302" s="242">
        <v>7503.87</v>
      </c>
      <c r="M302" s="243"/>
      <c r="N302" s="244">
        <v>10005.17</v>
      </c>
    </row>
    <row r="303" spans="1:14" ht="25.5" x14ac:dyDescent="0.25">
      <c r="A303" s="151"/>
      <c r="B303" s="190"/>
      <c r="C303" s="191" t="s">
        <v>603</v>
      </c>
      <c r="D303" s="191" t="s">
        <v>604</v>
      </c>
      <c r="E303" s="191" t="s">
        <v>605</v>
      </c>
      <c r="F303" s="195" t="s">
        <v>209</v>
      </c>
      <c r="G303" s="231"/>
      <c r="H303" s="235">
        <v>0</v>
      </c>
      <c r="I303" s="233"/>
      <c r="J303" s="235">
        <v>0</v>
      </c>
      <c r="K303" s="233"/>
      <c r="L303" s="235">
        <v>0</v>
      </c>
      <c r="M303" s="233"/>
      <c r="N303" s="237">
        <v>2714.23</v>
      </c>
    </row>
    <row r="304" spans="1:14" x14ac:dyDescent="0.25">
      <c r="A304" s="154" t="s">
        <v>62</v>
      </c>
      <c r="B304" s="156" t="s">
        <v>127</v>
      </c>
      <c r="C304" s="192"/>
      <c r="D304" s="192"/>
      <c r="E304" s="192"/>
      <c r="F304" s="247"/>
      <c r="G304" s="75">
        <f>SUM(G133:G298)</f>
        <v>237146.95</v>
      </c>
      <c r="H304" s="76">
        <f>SUM(H298,H295,H294,H289,H288,H287,H265,H170,H157,H133)</f>
        <v>352070.35</v>
      </c>
      <c r="I304" s="76">
        <f>SUM(I298,I295,I294,I289,I288,I287,I265,I170,I157,I133)</f>
        <v>498396.99000000005</v>
      </c>
      <c r="J304" s="76">
        <f>SUM(J298,J295,J294,J289,J288,J287,J265,J170,J157,J133)</f>
        <v>685792.22</v>
      </c>
      <c r="K304" s="76">
        <f>SUM(K298,K295,K294,K289,K288,K287,K265,K170,K157,K133)</f>
        <v>733072.6</v>
      </c>
      <c r="L304" s="76">
        <f>SUM(L298,L295,L294,L289,L288,L287,L265,L170,L157,L133)</f>
        <v>971875.78</v>
      </c>
      <c r="M304" s="76">
        <f>SUM(M133:M298)</f>
        <v>990080.99999999988</v>
      </c>
      <c r="N304" s="77">
        <f>SUM(N298,N295,N294,N289,N288,N287,N265,N170,N157,N133)</f>
        <v>1285388.0899999999</v>
      </c>
    </row>
    <row r="305" spans="1:14" x14ac:dyDescent="0.25">
      <c r="A305" s="151" t="s">
        <v>83</v>
      </c>
      <c r="B305" s="150" t="s">
        <v>82</v>
      </c>
      <c r="C305" s="152"/>
      <c r="D305" s="152"/>
      <c r="E305" s="152"/>
      <c r="F305" s="165"/>
      <c r="G305" s="71"/>
      <c r="H305" s="73"/>
      <c r="I305" s="85"/>
      <c r="J305" s="85"/>
      <c r="K305" s="85"/>
      <c r="L305" s="85"/>
      <c r="M305" s="85"/>
      <c r="N305" s="169"/>
    </row>
    <row r="306" spans="1:14" x14ac:dyDescent="0.25">
      <c r="A306" s="151" t="s">
        <v>85</v>
      </c>
      <c r="B306" s="150" t="s">
        <v>84</v>
      </c>
      <c r="C306" s="203"/>
      <c r="D306" s="203"/>
      <c r="E306" s="203"/>
      <c r="F306" s="262"/>
      <c r="G306" s="166">
        <v>16787.2</v>
      </c>
      <c r="H306" s="167">
        <f>SUM(H307:H311)</f>
        <v>159371.02000000002</v>
      </c>
      <c r="I306" s="167">
        <v>18045.599999999999</v>
      </c>
      <c r="J306" s="167">
        <f>SUM(J307:J311)</f>
        <v>160871.02000000002</v>
      </c>
      <c r="K306" s="167">
        <v>22059.4</v>
      </c>
      <c r="L306" s="167">
        <f>SUM(L307:L311)</f>
        <v>161871.02000000002</v>
      </c>
      <c r="M306" s="167">
        <v>44556.83</v>
      </c>
      <c r="N306" s="168">
        <f>SUM(N307:N311)</f>
        <v>170871.02000000002</v>
      </c>
    </row>
    <row r="307" spans="1:14" ht="38.25" x14ac:dyDescent="0.25">
      <c r="A307" s="151"/>
      <c r="B307" s="190"/>
      <c r="C307" s="204" t="s">
        <v>606</v>
      </c>
      <c r="D307" s="204" t="s">
        <v>607</v>
      </c>
      <c r="E307" s="204" t="s">
        <v>608</v>
      </c>
      <c r="F307" s="206" t="s">
        <v>209</v>
      </c>
      <c r="G307" s="251"/>
      <c r="H307" s="256">
        <v>0</v>
      </c>
      <c r="I307" s="253"/>
      <c r="J307" s="256">
        <v>0</v>
      </c>
      <c r="K307" s="253"/>
      <c r="L307" s="256">
        <v>0</v>
      </c>
      <c r="M307" s="253"/>
      <c r="N307" s="257">
        <v>8000</v>
      </c>
    </row>
    <row r="308" spans="1:14" ht="38.25" x14ac:dyDescent="0.25">
      <c r="A308" s="151"/>
      <c r="B308" s="190"/>
      <c r="C308" s="211" t="s">
        <v>609</v>
      </c>
      <c r="D308" s="211" t="s">
        <v>610</v>
      </c>
      <c r="E308" s="211" t="s">
        <v>611</v>
      </c>
      <c r="F308" s="212" t="s">
        <v>209</v>
      </c>
      <c r="G308" s="258"/>
      <c r="H308" s="259">
        <v>23363</v>
      </c>
      <c r="I308" s="260"/>
      <c r="J308" s="259">
        <v>23363</v>
      </c>
      <c r="K308" s="260"/>
      <c r="L308" s="259">
        <v>23363</v>
      </c>
      <c r="M308" s="260"/>
      <c r="N308" s="261">
        <v>23363</v>
      </c>
    </row>
    <row r="309" spans="1:14" ht="25.5" x14ac:dyDescent="0.25">
      <c r="A309" s="151"/>
      <c r="B309" s="190"/>
      <c r="C309" s="211" t="s">
        <v>612</v>
      </c>
      <c r="D309" s="211" t="s">
        <v>613</v>
      </c>
      <c r="E309" s="211" t="s">
        <v>614</v>
      </c>
      <c r="F309" s="212" t="s">
        <v>209</v>
      </c>
      <c r="G309" s="258"/>
      <c r="H309" s="259">
        <v>134503.20000000001</v>
      </c>
      <c r="I309" s="260"/>
      <c r="J309" s="259">
        <v>134503.20000000001</v>
      </c>
      <c r="K309" s="260"/>
      <c r="L309" s="259">
        <v>134503.20000000001</v>
      </c>
      <c r="M309" s="260"/>
      <c r="N309" s="261">
        <v>134503.20000000001</v>
      </c>
    </row>
    <row r="310" spans="1:14" ht="25.5" x14ac:dyDescent="0.25">
      <c r="A310" s="151"/>
      <c r="B310" s="190"/>
      <c r="C310" s="211" t="s">
        <v>615</v>
      </c>
      <c r="D310" s="211" t="s">
        <v>613</v>
      </c>
      <c r="E310" s="211" t="s">
        <v>614</v>
      </c>
      <c r="F310" s="212" t="s">
        <v>209</v>
      </c>
      <c r="G310" s="258"/>
      <c r="H310" s="259">
        <v>1500</v>
      </c>
      <c r="I310" s="260"/>
      <c r="J310" s="259">
        <v>3000</v>
      </c>
      <c r="K310" s="260"/>
      <c r="L310" s="259">
        <v>4000</v>
      </c>
      <c r="M310" s="260"/>
      <c r="N310" s="261">
        <v>5000</v>
      </c>
    </row>
    <row r="311" spans="1:14" ht="25.5" x14ac:dyDescent="0.25">
      <c r="A311" s="151"/>
      <c r="B311" s="190"/>
      <c r="C311" s="191" t="s">
        <v>616</v>
      </c>
      <c r="D311" s="191" t="s">
        <v>613</v>
      </c>
      <c r="E311" s="191" t="s">
        <v>617</v>
      </c>
      <c r="F311" s="195" t="s">
        <v>209</v>
      </c>
      <c r="G311" s="250"/>
      <c r="H311" s="254">
        <v>4.82</v>
      </c>
      <c r="I311" s="252"/>
      <c r="J311" s="254">
        <v>4.82</v>
      </c>
      <c r="K311" s="252"/>
      <c r="L311" s="254">
        <v>4.82</v>
      </c>
      <c r="M311" s="252"/>
      <c r="N311" s="255">
        <v>4.82</v>
      </c>
    </row>
    <row r="312" spans="1:14" x14ac:dyDescent="0.25">
      <c r="A312" s="151" t="s">
        <v>86</v>
      </c>
      <c r="B312" s="150" t="s">
        <v>0</v>
      </c>
      <c r="C312" s="193"/>
      <c r="D312" s="193"/>
      <c r="E312" s="193"/>
      <c r="F312" s="249"/>
      <c r="G312" s="83"/>
      <c r="H312" s="85">
        <v>0</v>
      </c>
      <c r="I312" s="85"/>
      <c r="J312" s="85">
        <v>0</v>
      </c>
      <c r="K312" s="85"/>
      <c r="L312" s="85">
        <v>0</v>
      </c>
      <c r="M312" s="85">
        <v>47326.45</v>
      </c>
      <c r="N312" s="87">
        <v>4853.92</v>
      </c>
    </row>
    <row r="313" spans="1:14" ht="63.75" x14ac:dyDescent="0.25">
      <c r="A313" s="151"/>
      <c r="B313" s="190"/>
      <c r="C313" s="193" t="s">
        <v>618</v>
      </c>
      <c r="D313" s="193" t="s">
        <v>619</v>
      </c>
      <c r="E313" s="193" t="s">
        <v>620</v>
      </c>
      <c r="F313" s="197" t="s">
        <v>189</v>
      </c>
      <c r="G313" s="83"/>
      <c r="H313" s="236">
        <v>0</v>
      </c>
      <c r="I313" s="85"/>
      <c r="J313" s="236">
        <v>0</v>
      </c>
      <c r="K313" s="85"/>
      <c r="L313" s="236">
        <v>0</v>
      </c>
      <c r="M313" s="85"/>
      <c r="N313" s="238">
        <v>4853.92</v>
      </c>
    </row>
    <row r="314" spans="1:14" x14ac:dyDescent="0.25">
      <c r="A314" s="151" t="s">
        <v>87</v>
      </c>
      <c r="B314" s="150" t="s">
        <v>1</v>
      </c>
      <c r="C314" s="193"/>
      <c r="D314" s="193"/>
      <c r="E314" s="193"/>
      <c r="F314" s="249"/>
      <c r="G314" s="83"/>
      <c r="H314" s="85">
        <v>0</v>
      </c>
      <c r="I314" s="85"/>
      <c r="J314" s="85">
        <v>0</v>
      </c>
      <c r="K314" s="85"/>
      <c r="L314" s="85">
        <v>0</v>
      </c>
      <c r="M314" s="85">
        <v>3750</v>
      </c>
      <c r="N314" s="87">
        <v>1250</v>
      </c>
    </row>
    <row r="315" spans="1:14" ht="25.5" x14ac:dyDescent="0.25">
      <c r="A315" s="151"/>
      <c r="B315" s="190"/>
      <c r="C315" s="193" t="s">
        <v>621</v>
      </c>
      <c r="D315" s="193" t="s">
        <v>622</v>
      </c>
      <c r="E315" s="193" t="s">
        <v>623</v>
      </c>
      <c r="F315" s="197" t="s">
        <v>209</v>
      </c>
      <c r="G315" s="83"/>
      <c r="H315" s="236">
        <v>0</v>
      </c>
      <c r="I315" s="85"/>
      <c r="J315" s="236">
        <v>0</v>
      </c>
      <c r="K315" s="85"/>
      <c r="L315" s="236">
        <v>0</v>
      </c>
      <c r="M315" s="85"/>
      <c r="N315" s="238">
        <v>1250</v>
      </c>
    </row>
    <row r="316" spans="1:14" x14ac:dyDescent="0.25">
      <c r="A316" s="151" t="s">
        <v>89</v>
      </c>
      <c r="B316" s="150" t="s">
        <v>88</v>
      </c>
      <c r="C316" s="193"/>
      <c r="D316" s="193"/>
      <c r="E316" s="193"/>
      <c r="F316" s="249"/>
      <c r="G316" s="170">
        <v>92649.13</v>
      </c>
      <c r="H316" s="171">
        <f>SUM(H317:H324)</f>
        <v>99380.93</v>
      </c>
      <c r="I316" s="171">
        <v>95758.42</v>
      </c>
      <c r="J316" s="171">
        <f>SUM(J317:J324)</f>
        <v>103189.76999999999</v>
      </c>
      <c r="K316" s="171">
        <v>108373.22</v>
      </c>
      <c r="L316" s="171">
        <f>SUM(L317:L324)</f>
        <v>103189.76999999999</v>
      </c>
      <c r="M316" s="171">
        <v>123373.22</v>
      </c>
      <c r="N316" s="172">
        <f>SUM(N317:N324)</f>
        <v>517199.58</v>
      </c>
    </row>
    <row r="317" spans="1:14" ht="38.25" x14ac:dyDescent="0.25">
      <c r="A317" s="151"/>
      <c r="B317" s="190"/>
      <c r="C317" s="204" t="s">
        <v>624</v>
      </c>
      <c r="D317" s="204" t="s">
        <v>625</v>
      </c>
      <c r="E317" s="204" t="s">
        <v>626</v>
      </c>
      <c r="F317" s="206" t="s">
        <v>209</v>
      </c>
      <c r="G317" s="264"/>
      <c r="H317" s="269">
        <v>5350.92</v>
      </c>
      <c r="I317" s="266"/>
      <c r="J317" s="269">
        <v>5350.92</v>
      </c>
      <c r="K317" s="266"/>
      <c r="L317" s="269">
        <v>5350.92</v>
      </c>
      <c r="M317" s="266"/>
      <c r="N317" s="270">
        <v>5350.92</v>
      </c>
    </row>
    <row r="318" spans="1:14" ht="25.5" x14ac:dyDescent="0.25">
      <c r="A318" s="151"/>
      <c r="B318" s="190"/>
      <c r="C318" s="211" t="s">
        <v>627</v>
      </c>
      <c r="D318" s="211" t="s">
        <v>625</v>
      </c>
      <c r="E318" s="211" t="s">
        <v>626</v>
      </c>
      <c r="F318" s="212" t="s">
        <v>209</v>
      </c>
      <c r="G318" s="271"/>
      <c r="H318" s="272">
        <v>0</v>
      </c>
      <c r="I318" s="273"/>
      <c r="J318" s="272">
        <v>0</v>
      </c>
      <c r="K318" s="273"/>
      <c r="L318" s="272">
        <v>0</v>
      </c>
      <c r="M318" s="273"/>
      <c r="N318" s="274">
        <v>5202</v>
      </c>
    </row>
    <row r="319" spans="1:14" ht="38.25" x14ac:dyDescent="0.25">
      <c r="A319" s="151"/>
      <c r="B319" s="190"/>
      <c r="C319" s="211" t="s">
        <v>628</v>
      </c>
      <c r="D319" s="211" t="s">
        <v>625</v>
      </c>
      <c r="E319" s="211" t="s">
        <v>626</v>
      </c>
      <c r="F319" s="212" t="s">
        <v>209</v>
      </c>
      <c r="G319" s="271"/>
      <c r="H319" s="272">
        <v>7739.34</v>
      </c>
      <c r="I319" s="273"/>
      <c r="J319" s="272">
        <v>7739.34</v>
      </c>
      <c r="K319" s="273"/>
      <c r="L319" s="272">
        <v>7739.34</v>
      </c>
      <c r="M319" s="273"/>
      <c r="N319" s="274">
        <v>7739.34</v>
      </c>
    </row>
    <row r="320" spans="1:14" ht="25.5" x14ac:dyDescent="0.25">
      <c r="A320" s="151"/>
      <c r="B320" s="190"/>
      <c r="C320" s="211" t="s">
        <v>629</v>
      </c>
      <c r="D320" s="211" t="s">
        <v>625</v>
      </c>
      <c r="E320" s="211" t="s">
        <v>626</v>
      </c>
      <c r="F320" s="212" t="s">
        <v>209</v>
      </c>
      <c r="G320" s="271"/>
      <c r="H320" s="272">
        <v>0</v>
      </c>
      <c r="I320" s="273"/>
      <c r="J320" s="272">
        <v>0</v>
      </c>
      <c r="K320" s="273"/>
      <c r="L320" s="272">
        <v>0</v>
      </c>
      <c r="M320" s="273"/>
      <c r="N320" s="274">
        <v>197762.32</v>
      </c>
    </row>
    <row r="321" spans="1:14" ht="38.25" x14ac:dyDescent="0.25">
      <c r="A321" s="151"/>
      <c r="B321" s="190"/>
      <c r="C321" s="211" t="s">
        <v>630</v>
      </c>
      <c r="D321" s="211" t="s">
        <v>625</v>
      </c>
      <c r="E321" s="211" t="s">
        <v>626</v>
      </c>
      <c r="F321" s="212" t="s">
        <v>209</v>
      </c>
      <c r="G321" s="271"/>
      <c r="H321" s="272">
        <v>3407.3</v>
      </c>
      <c r="I321" s="273"/>
      <c r="J321" s="272">
        <v>3407.3</v>
      </c>
      <c r="K321" s="273"/>
      <c r="L321" s="272">
        <v>3407.3</v>
      </c>
      <c r="M321" s="273"/>
      <c r="N321" s="274">
        <v>3407.3</v>
      </c>
    </row>
    <row r="322" spans="1:14" ht="25.5" x14ac:dyDescent="0.25">
      <c r="A322" s="151"/>
      <c r="B322" s="190"/>
      <c r="C322" s="211" t="s">
        <v>631</v>
      </c>
      <c r="D322" s="211" t="s">
        <v>625</v>
      </c>
      <c r="E322" s="211" t="s">
        <v>626</v>
      </c>
      <c r="F322" s="212" t="s">
        <v>209</v>
      </c>
      <c r="G322" s="271"/>
      <c r="H322" s="272">
        <v>70000</v>
      </c>
      <c r="I322" s="273"/>
      <c r="J322" s="272">
        <v>70000</v>
      </c>
      <c r="K322" s="273"/>
      <c r="L322" s="272">
        <v>70000</v>
      </c>
      <c r="M322" s="273"/>
      <c r="N322" s="274">
        <v>281045.49</v>
      </c>
    </row>
    <row r="323" spans="1:14" ht="38.25" x14ac:dyDescent="0.25">
      <c r="A323" s="151"/>
      <c r="B323" s="190"/>
      <c r="C323" s="211" t="s">
        <v>632</v>
      </c>
      <c r="D323" s="211" t="s">
        <v>625</v>
      </c>
      <c r="E323" s="211" t="s">
        <v>626</v>
      </c>
      <c r="F323" s="212" t="s">
        <v>209</v>
      </c>
      <c r="G323" s="271"/>
      <c r="H323" s="272">
        <v>12883.37</v>
      </c>
      <c r="I323" s="273"/>
      <c r="J323" s="272">
        <v>12883.37</v>
      </c>
      <c r="K323" s="273"/>
      <c r="L323" s="272">
        <v>12883.37</v>
      </c>
      <c r="M323" s="273"/>
      <c r="N323" s="274">
        <v>12883.37</v>
      </c>
    </row>
    <row r="324" spans="1:14" ht="25.5" x14ac:dyDescent="0.25">
      <c r="A324" s="151"/>
      <c r="B324" s="190"/>
      <c r="C324" s="191" t="s">
        <v>633</v>
      </c>
      <c r="D324" s="191" t="s">
        <v>625</v>
      </c>
      <c r="E324" s="191" t="s">
        <v>626</v>
      </c>
      <c r="F324" s="195" t="s">
        <v>209</v>
      </c>
      <c r="G324" s="263"/>
      <c r="H324" s="267">
        <v>0</v>
      </c>
      <c r="I324" s="265"/>
      <c r="J324" s="267">
        <v>3808.84</v>
      </c>
      <c r="K324" s="265"/>
      <c r="L324" s="267">
        <v>3808.84</v>
      </c>
      <c r="M324" s="265"/>
      <c r="N324" s="268">
        <v>3808.84</v>
      </c>
    </row>
    <row r="325" spans="1:14" x14ac:dyDescent="0.25">
      <c r="A325" s="154" t="s">
        <v>81</v>
      </c>
      <c r="B325" s="156" t="s">
        <v>126</v>
      </c>
      <c r="C325" s="192"/>
      <c r="D325" s="192"/>
      <c r="E325" s="192"/>
      <c r="F325" s="247"/>
      <c r="G325" s="75">
        <f>SUM(G305:G316)</f>
        <v>109436.33</v>
      </c>
      <c r="H325" s="76">
        <f>SUM(H316,H314,H312,H306,H305)</f>
        <v>258751.95</v>
      </c>
      <c r="I325" s="76">
        <f>SUM(I305:I316)</f>
        <v>113804.01999999999</v>
      </c>
      <c r="J325" s="76">
        <f>SUM(J316,J314,J312,J306,J305)</f>
        <v>264060.79000000004</v>
      </c>
      <c r="K325" s="76">
        <f>SUM(K305:K316)</f>
        <v>130432.62</v>
      </c>
      <c r="L325" s="76">
        <f>SUM(L316,L314,L312,L306,L305)</f>
        <v>265060.79000000004</v>
      </c>
      <c r="M325" s="76">
        <f>SUM(M305:M316)</f>
        <v>219006.5</v>
      </c>
      <c r="N325" s="77">
        <f>SUM(N316,N314,N312,N306,N305)</f>
        <v>694174.52</v>
      </c>
    </row>
    <row r="326" spans="1:14" x14ac:dyDescent="0.25">
      <c r="A326" s="151" t="s">
        <v>92</v>
      </c>
      <c r="B326" s="150" t="s">
        <v>91</v>
      </c>
      <c r="C326" s="152"/>
      <c r="D326" s="152"/>
      <c r="E326" s="152"/>
      <c r="F326" s="165"/>
      <c r="G326" s="83"/>
      <c r="H326" s="85"/>
      <c r="I326" s="85"/>
      <c r="J326" s="85"/>
      <c r="K326" s="85"/>
      <c r="L326" s="85"/>
      <c r="M326" s="85"/>
      <c r="N326" s="87"/>
    </row>
    <row r="327" spans="1:14" x14ac:dyDescent="0.25">
      <c r="A327" s="151" t="s">
        <v>94</v>
      </c>
      <c r="B327" s="150" t="s">
        <v>93</v>
      </c>
      <c r="C327" s="152"/>
      <c r="D327" s="152"/>
      <c r="E327" s="152"/>
      <c r="F327" s="165"/>
      <c r="G327" s="83"/>
      <c r="H327" s="85"/>
      <c r="I327" s="85"/>
      <c r="J327" s="85"/>
      <c r="K327" s="85"/>
      <c r="L327" s="85"/>
      <c r="M327" s="85"/>
      <c r="N327" s="87"/>
    </row>
    <row r="328" spans="1:14" x14ac:dyDescent="0.25">
      <c r="A328" s="151" t="s">
        <v>96</v>
      </c>
      <c r="B328" s="150" t="s">
        <v>95</v>
      </c>
      <c r="C328" s="152"/>
      <c r="D328" s="152"/>
      <c r="E328" s="152"/>
      <c r="F328" s="165"/>
      <c r="G328" s="83"/>
      <c r="H328" s="85"/>
      <c r="I328" s="85"/>
      <c r="J328" s="85"/>
      <c r="K328" s="85"/>
      <c r="L328" s="85"/>
      <c r="M328" s="85"/>
      <c r="N328" s="87"/>
    </row>
    <row r="329" spans="1:14" x14ac:dyDescent="0.25">
      <c r="A329" s="151" t="s">
        <v>98</v>
      </c>
      <c r="B329" s="150" t="s">
        <v>97</v>
      </c>
      <c r="C329" s="152"/>
      <c r="D329" s="152"/>
      <c r="E329" s="152"/>
      <c r="F329" s="165"/>
      <c r="G329" s="83"/>
      <c r="H329" s="85"/>
      <c r="I329" s="85"/>
      <c r="J329" s="85"/>
      <c r="K329" s="85"/>
      <c r="L329" s="85"/>
      <c r="M329" s="85"/>
      <c r="N329" s="87"/>
    </row>
    <row r="330" spans="1:14" x14ac:dyDescent="0.25">
      <c r="A330" s="154" t="s">
        <v>90</v>
      </c>
      <c r="B330" s="156" t="s">
        <v>125</v>
      </c>
      <c r="C330" s="152"/>
      <c r="D330" s="152"/>
      <c r="E330" s="152"/>
      <c r="F330" s="165"/>
      <c r="G330" s="75">
        <f>SUM(G326:G329)</f>
        <v>0</v>
      </c>
      <c r="H330" s="173">
        <f>SUM(H329,H328,H327,H326)</f>
        <v>0</v>
      </c>
      <c r="I330" s="173">
        <f>SUM(I326:I329)</f>
        <v>0</v>
      </c>
      <c r="J330" s="173">
        <f>SUM(J329,J328,J327,J326)</f>
        <v>0</v>
      </c>
      <c r="K330" s="173">
        <f>SUM(K326:K329)</f>
        <v>0</v>
      </c>
      <c r="L330" s="173">
        <f>SUM(L329,L328,L327,L326)</f>
        <v>0</v>
      </c>
      <c r="M330" s="173">
        <f>SUM(M326:M329)</f>
        <v>0</v>
      </c>
      <c r="N330" s="174">
        <f>SUM(N329,N328,N327,N326)</f>
        <v>0</v>
      </c>
    </row>
    <row r="331" spans="1:14" x14ac:dyDescent="0.25">
      <c r="A331" s="151" t="s">
        <v>101</v>
      </c>
      <c r="B331" s="150" t="s">
        <v>100</v>
      </c>
      <c r="C331" s="152"/>
      <c r="D331" s="152"/>
      <c r="E331" s="152"/>
      <c r="F331" s="165"/>
      <c r="G331" s="83"/>
      <c r="H331" s="85"/>
      <c r="I331" s="85"/>
      <c r="J331" s="85"/>
      <c r="K331" s="85"/>
      <c r="L331" s="85"/>
      <c r="M331" s="85"/>
      <c r="N331" s="87"/>
    </row>
    <row r="332" spans="1:14" x14ac:dyDescent="0.25">
      <c r="A332" s="151" t="s">
        <v>103</v>
      </c>
      <c r="B332" s="150" t="s">
        <v>102</v>
      </c>
      <c r="C332" s="152"/>
      <c r="D332" s="152"/>
      <c r="E332" s="152"/>
      <c r="F332" s="165"/>
      <c r="G332" s="83"/>
      <c r="H332" s="85"/>
      <c r="I332" s="85"/>
      <c r="J332" s="85"/>
      <c r="K332" s="85"/>
      <c r="L332" s="85"/>
      <c r="M332" s="85"/>
      <c r="N332" s="87"/>
    </row>
    <row r="333" spans="1:14" x14ac:dyDescent="0.25">
      <c r="A333" s="151" t="s">
        <v>105</v>
      </c>
      <c r="B333" s="150" t="s">
        <v>104</v>
      </c>
      <c r="C333" s="203"/>
      <c r="D333" s="203"/>
      <c r="E333" s="203"/>
      <c r="F333" s="262"/>
      <c r="G333" s="83">
        <v>26110.57</v>
      </c>
      <c r="H333" s="85">
        <f>SUM(H334:H335)</f>
        <v>0</v>
      </c>
      <c r="I333" s="85">
        <v>28443.57</v>
      </c>
      <c r="J333" s="85">
        <f>SUM(J334:J335)</f>
        <v>8683.5</v>
      </c>
      <c r="K333" s="85">
        <v>60506.720000000001</v>
      </c>
      <c r="L333" s="85">
        <f>SUM(L334:L335)</f>
        <v>8683.5</v>
      </c>
      <c r="M333" s="85">
        <v>95594.16</v>
      </c>
      <c r="N333" s="87">
        <f>SUM(N334:N335)</f>
        <v>17367</v>
      </c>
    </row>
    <row r="334" spans="1:14" ht="51" x14ac:dyDescent="0.25">
      <c r="A334" s="151"/>
      <c r="B334" s="190"/>
      <c r="C334" s="204" t="s">
        <v>634</v>
      </c>
      <c r="D334" s="204" t="s">
        <v>635</v>
      </c>
      <c r="E334" s="204" t="s">
        <v>636</v>
      </c>
      <c r="F334" s="206" t="s">
        <v>581</v>
      </c>
      <c r="G334" s="232"/>
      <c r="H334" s="239">
        <v>0</v>
      </c>
      <c r="I334" s="234"/>
      <c r="J334" s="239">
        <v>6160</v>
      </c>
      <c r="K334" s="234"/>
      <c r="L334" s="239">
        <v>6160</v>
      </c>
      <c r="M334" s="234"/>
      <c r="N334" s="240">
        <v>12320</v>
      </c>
    </row>
    <row r="335" spans="1:14" ht="38.25" x14ac:dyDescent="0.25">
      <c r="A335" s="151"/>
      <c r="B335" s="190"/>
      <c r="C335" s="191" t="s">
        <v>637</v>
      </c>
      <c r="D335" s="191" t="s">
        <v>635</v>
      </c>
      <c r="E335" s="191" t="s">
        <v>638</v>
      </c>
      <c r="F335" s="195" t="s">
        <v>581</v>
      </c>
      <c r="G335" s="231"/>
      <c r="H335" s="235">
        <v>0</v>
      </c>
      <c r="I335" s="233"/>
      <c r="J335" s="235">
        <v>2523.5</v>
      </c>
      <c r="K335" s="233"/>
      <c r="L335" s="235">
        <v>2523.5</v>
      </c>
      <c r="M335" s="233"/>
      <c r="N335" s="237">
        <v>5047</v>
      </c>
    </row>
    <row r="336" spans="1:14" x14ac:dyDescent="0.25">
      <c r="A336" s="151" t="s">
        <v>107</v>
      </c>
      <c r="B336" s="150" t="s">
        <v>106</v>
      </c>
      <c r="C336" s="192"/>
      <c r="D336" s="192"/>
      <c r="E336" s="192"/>
      <c r="F336" s="247"/>
      <c r="G336" s="83"/>
      <c r="H336" s="85"/>
      <c r="I336" s="85"/>
      <c r="J336" s="85"/>
      <c r="K336" s="85"/>
      <c r="L336" s="85"/>
      <c r="M336" s="85"/>
      <c r="N336" s="87"/>
    </row>
    <row r="337" spans="1:14" x14ac:dyDescent="0.25">
      <c r="A337" s="151" t="s">
        <v>109</v>
      </c>
      <c r="B337" s="150" t="s">
        <v>108</v>
      </c>
      <c r="C337" s="152"/>
      <c r="D337" s="152"/>
      <c r="E337" s="152"/>
      <c r="F337" s="165"/>
      <c r="G337" s="83"/>
      <c r="H337" s="85"/>
      <c r="I337" s="85"/>
      <c r="J337" s="85"/>
      <c r="K337" s="85"/>
      <c r="L337" s="85"/>
      <c r="M337" s="85"/>
      <c r="N337" s="87"/>
    </row>
    <row r="338" spans="1:14" x14ac:dyDescent="0.25">
      <c r="A338" s="154" t="s">
        <v>99</v>
      </c>
      <c r="B338" s="156" t="s">
        <v>124</v>
      </c>
      <c r="C338" s="152"/>
      <c r="D338" s="152"/>
      <c r="E338" s="152"/>
      <c r="F338" s="165"/>
      <c r="G338" s="175">
        <f>SUM(G331:G337)</f>
        <v>26110.57</v>
      </c>
      <c r="H338" s="173">
        <f>SUM(H337,H336,H333,H332,H331)</f>
        <v>0</v>
      </c>
      <c r="I338" s="173">
        <f>SUM(I331:I337)</f>
        <v>28443.57</v>
      </c>
      <c r="J338" s="173">
        <f>SUM(J337,J336,J333,J332,J331)</f>
        <v>8683.5</v>
      </c>
      <c r="K338" s="173">
        <f>SUM(K337,K336,K333,K332,K331)</f>
        <v>60506.720000000001</v>
      </c>
      <c r="L338" s="173">
        <f>SUM(L337,L336,L333,L332,L331)</f>
        <v>8683.5</v>
      </c>
      <c r="M338" s="173">
        <f>SUM(M337,M336,M333,M332,M331)</f>
        <v>95594.16</v>
      </c>
      <c r="N338" s="174">
        <f>SUM(N337,N336,N333,N332,N331)</f>
        <v>17367</v>
      </c>
    </row>
    <row r="339" spans="1:14" x14ac:dyDescent="0.25">
      <c r="A339" s="151" t="s">
        <v>168</v>
      </c>
      <c r="B339" s="176" t="s">
        <v>175</v>
      </c>
      <c r="C339" s="177"/>
      <c r="D339" s="177"/>
      <c r="E339" s="177"/>
      <c r="F339" s="178"/>
      <c r="G339" s="83"/>
      <c r="H339" s="85"/>
      <c r="I339" s="85"/>
      <c r="J339" s="85"/>
      <c r="K339" s="85"/>
      <c r="L339" s="85"/>
      <c r="M339" s="85"/>
      <c r="N339" s="87"/>
    </row>
    <row r="340" spans="1:14" ht="30" x14ac:dyDescent="0.25">
      <c r="A340" s="154" t="s">
        <v>176</v>
      </c>
      <c r="B340" s="179" t="s">
        <v>128</v>
      </c>
      <c r="C340" s="177"/>
      <c r="D340" s="177"/>
      <c r="E340" s="177"/>
      <c r="F340" s="178"/>
      <c r="G340" s="180">
        <f t="shared" ref="G340:N340" si="8">G339</f>
        <v>0</v>
      </c>
      <c r="H340" s="181">
        <f t="shared" si="8"/>
        <v>0</v>
      </c>
      <c r="I340" s="181">
        <f t="shared" si="8"/>
        <v>0</v>
      </c>
      <c r="J340" s="181">
        <f t="shared" si="8"/>
        <v>0</v>
      </c>
      <c r="K340" s="181">
        <f t="shared" si="8"/>
        <v>0</v>
      </c>
      <c r="L340" s="181">
        <f t="shared" si="8"/>
        <v>0</v>
      </c>
      <c r="M340" s="181">
        <f t="shared" si="8"/>
        <v>0</v>
      </c>
      <c r="N340" s="182">
        <f t="shared" si="8"/>
        <v>0</v>
      </c>
    </row>
    <row r="341" spans="1:14" x14ac:dyDescent="0.25">
      <c r="A341" s="151" t="s">
        <v>112</v>
      </c>
      <c r="B341" s="150" t="s">
        <v>111</v>
      </c>
      <c r="C341" s="203"/>
      <c r="D341" s="203"/>
      <c r="E341" s="203"/>
      <c r="F341" s="262"/>
      <c r="G341" s="83">
        <v>12565.83</v>
      </c>
      <c r="H341" s="85">
        <f>SUM(H342:H348)</f>
        <v>46229.970000000008</v>
      </c>
      <c r="I341" s="85">
        <v>25668.75</v>
      </c>
      <c r="J341" s="85">
        <f>SUM(J342:J348)</f>
        <v>92459.940000000017</v>
      </c>
      <c r="K341" s="85">
        <v>52344.09</v>
      </c>
      <c r="L341" s="85">
        <f>SUM(L342:L348)</f>
        <v>138689.91</v>
      </c>
      <c r="M341" s="85">
        <v>76495.179999999993</v>
      </c>
      <c r="N341" s="87">
        <f>SUM(N342:N348)</f>
        <v>198030.36999999997</v>
      </c>
    </row>
    <row r="342" spans="1:14" ht="38.25" x14ac:dyDescent="0.25">
      <c r="A342" s="151"/>
      <c r="B342" s="190"/>
      <c r="C342" s="204" t="s">
        <v>639</v>
      </c>
      <c r="D342" s="204" t="s">
        <v>640</v>
      </c>
      <c r="E342" s="204" t="s">
        <v>641</v>
      </c>
      <c r="F342" s="206" t="s">
        <v>314</v>
      </c>
      <c r="G342" s="232"/>
      <c r="H342" s="239">
        <v>15328.79</v>
      </c>
      <c r="I342" s="234"/>
      <c r="J342" s="239">
        <v>30657.58</v>
      </c>
      <c r="K342" s="234"/>
      <c r="L342" s="239">
        <v>45986.37</v>
      </c>
      <c r="M342" s="234"/>
      <c r="N342" s="240">
        <v>66424.759999999995</v>
      </c>
    </row>
    <row r="343" spans="1:14" ht="38.25" x14ac:dyDescent="0.25">
      <c r="A343" s="151"/>
      <c r="B343" s="190"/>
      <c r="C343" s="211" t="s">
        <v>642</v>
      </c>
      <c r="D343" s="211" t="s">
        <v>643</v>
      </c>
      <c r="E343" s="211" t="s">
        <v>644</v>
      </c>
      <c r="F343" s="212" t="s">
        <v>193</v>
      </c>
      <c r="G343" s="241"/>
      <c r="H343" s="242">
        <v>3498.14</v>
      </c>
      <c r="I343" s="243"/>
      <c r="J343" s="242">
        <v>6996.28</v>
      </c>
      <c r="K343" s="243"/>
      <c r="L343" s="242">
        <v>10494.42</v>
      </c>
      <c r="M343" s="243"/>
      <c r="N343" s="244">
        <v>13992.54</v>
      </c>
    </row>
    <row r="344" spans="1:14" ht="38.25" x14ac:dyDescent="0.25">
      <c r="A344" s="151"/>
      <c r="B344" s="190"/>
      <c r="C344" s="211" t="s">
        <v>645</v>
      </c>
      <c r="D344" s="211" t="s">
        <v>646</v>
      </c>
      <c r="E344" s="211" t="s">
        <v>647</v>
      </c>
      <c r="F344" s="212" t="s">
        <v>314</v>
      </c>
      <c r="G344" s="241"/>
      <c r="H344" s="242">
        <v>22298.12</v>
      </c>
      <c r="I344" s="243"/>
      <c r="J344" s="242">
        <v>44596.24</v>
      </c>
      <c r="K344" s="243"/>
      <c r="L344" s="242">
        <v>66894.36</v>
      </c>
      <c r="M344" s="243"/>
      <c r="N344" s="244">
        <v>96625.17</v>
      </c>
    </row>
    <row r="345" spans="1:14" ht="38.25" x14ac:dyDescent="0.25">
      <c r="A345" s="151"/>
      <c r="B345" s="190"/>
      <c r="C345" s="211" t="s">
        <v>648</v>
      </c>
      <c r="D345" s="211" t="s">
        <v>649</v>
      </c>
      <c r="E345" s="211" t="s">
        <v>650</v>
      </c>
      <c r="F345" s="212" t="s">
        <v>314</v>
      </c>
      <c r="G345" s="241"/>
      <c r="H345" s="242">
        <v>1704.73</v>
      </c>
      <c r="I345" s="243"/>
      <c r="J345" s="242">
        <v>3409.46</v>
      </c>
      <c r="K345" s="243"/>
      <c r="L345" s="242">
        <v>5114.1899999999996</v>
      </c>
      <c r="M345" s="243"/>
      <c r="N345" s="244">
        <v>7387.16</v>
      </c>
    </row>
    <row r="346" spans="1:14" ht="25.5" x14ac:dyDescent="0.25">
      <c r="A346" s="151"/>
      <c r="B346" s="190"/>
      <c r="C346" s="211" t="s">
        <v>651</v>
      </c>
      <c r="D346" s="211" t="s">
        <v>652</v>
      </c>
      <c r="E346" s="211" t="s">
        <v>653</v>
      </c>
      <c r="F346" s="212" t="s">
        <v>193</v>
      </c>
      <c r="G346" s="241"/>
      <c r="H346" s="242">
        <v>207.36</v>
      </c>
      <c r="I346" s="243"/>
      <c r="J346" s="242">
        <v>414.72</v>
      </c>
      <c r="K346" s="243"/>
      <c r="L346" s="242">
        <v>622.08000000000004</v>
      </c>
      <c r="M346" s="243"/>
      <c r="N346" s="244">
        <v>829.44</v>
      </c>
    </row>
    <row r="347" spans="1:14" ht="25.5" x14ac:dyDescent="0.25">
      <c r="A347" s="151"/>
      <c r="B347" s="190"/>
      <c r="C347" s="211" t="s">
        <v>654</v>
      </c>
      <c r="D347" s="211" t="s">
        <v>655</v>
      </c>
      <c r="E347" s="211" t="s">
        <v>656</v>
      </c>
      <c r="F347" s="212" t="s">
        <v>193</v>
      </c>
      <c r="G347" s="241"/>
      <c r="H347" s="242">
        <v>1942.83</v>
      </c>
      <c r="I347" s="243"/>
      <c r="J347" s="242">
        <v>3885.66</v>
      </c>
      <c r="K347" s="243"/>
      <c r="L347" s="242">
        <v>5828.49</v>
      </c>
      <c r="M347" s="243"/>
      <c r="N347" s="244">
        <v>7771.3</v>
      </c>
    </row>
    <row r="348" spans="1:14" ht="25.5" x14ac:dyDescent="0.25">
      <c r="A348" s="151"/>
      <c r="B348" s="190"/>
      <c r="C348" s="191" t="s">
        <v>657</v>
      </c>
      <c r="D348" s="191" t="s">
        <v>658</v>
      </c>
      <c r="E348" s="191" t="s">
        <v>659</v>
      </c>
      <c r="F348" s="195" t="s">
        <v>193</v>
      </c>
      <c r="G348" s="231"/>
      <c r="H348" s="235">
        <v>1250</v>
      </c>
      <c r="I348" s="233"/>
      <c r="J348" s="235">
        <v>2500</v>
      </c>
      <c r="K348" s="233"/>
      <c r="L348" s="235">
        <v>3750</v>
      </c>
      <c r="M348" s="233"/>
      <c r="N348" s="237">
        <v>5000</v>
      </c>
    </row>
    <row r="349" spans="1:14" x14ac:dyDescent="0.25">
      <c r="A349" s="151" t="s">
        <v>114</v>
      </c>
      <c r="B349" s="150" t="s">
        <v>113</v>
      </c>
      <c r="C349" s="193"/>
      <c r="D349" s="193"/>
      <c r="E349" s="193"/>
      <c r="F349" s="249"/>
      <c r="G349" s="83">
        <v>32302.84</v>
      </c>
      <c r="H349" s="85">
        <f>SUM(H350:H353)</f>
        <v>36772.619999999995</v>
      </c>
      <c r="I349" s="85">
        <v>52075.69</v>
      </c>
      <c r="J349" s="85">
        <f>SUM(J350:J353)</f>
        <v>73545.239999999991</v>
      </c>
      <c r="K349" s="85">
        <v>75666.92</v>
      </c>
      <c r="L349" s="85">
        <f>SUM(L350:L353)</f>
        <v>110317.86</v>
      </c>
      <c r="M349" s="85">
        <v>96183.18</v>
      </c>
      <c r="N349" s="87">
        <f>SUM(N350:N353)</f>
        <v>147090.47999999998</v>
      </c>
    </row>
    <row r="350" spans="1:14" ht="25.5" x14ac:dyDescent="0.25">
      <c r="A350" s="151"/>
      <c r="B350" s="190"/>
      <c r="C350" s="204" t="s">
        <v>660</v>
      </c>
      <c r="D350" s="204" t="s">
        <v>661</v>
      </c>
      <c r="E350" s="204" t="s">
        <v>662</v>
      </c>
      <c r="F350" s="206" t="s">
        <v>193</v>
      </c>
      <c r="G350" s="232"/>
      <c r="H350" s="239">
        <v>1332.5</v>
      </c>
      <c r="I350" s="234"/>
      <c r="J350" s="239">
        <v>2665</v>
      </c>
      <c r="K350" s="234"/>
      <c r="L350" s="239">
        <v>3997.5</v>
      </c>
      <c r="M350" s="234"/>
      <c r="N350" s="240">
        <v>5330</v>
      </c>
    </row>
    <row r="351" spans="1:14" ht="38.25" x14ac:dyDescent="0.25">
      <c r="A351" s="151"/>
      <c r="B351" s="190"/>
      <c r="C351" s="211" t="s">
        <v>663</v>
      </c>
      <c r="D351" s="211" t="s">
        <v>664</v>
      </c>
      <c r="E351" s="211" t="s">
        <v>665</v>
      </c>
      <c r="F351" s="212" t="s">
        <v>193</v>
      </c>
      <c r="G351" s="241"/>
      <c r="H351" s="242">
        <v>27938.87</v>
      </c>
      <c r="I351" s="243"/>
      <c r="J351" s="242">
        <v>55877.74</v>
      </c>
      <c r="K351" s="243"/>
      <c r="L351" s="242">
        <v>83816.61</v>
      </c>
      <c r="M351" s="243"/>
      <c r="N351" s="244">
        <v>111755.48</v>
      </c>
    </row>
    <row r="352" spans="1:14" ht="25.5" x14ac:dyDescent="0.25">
      <c r="A352" s="151"/>
      <c r="B352" s="190"/>
      <c r="C352" s="211" t="s">
        <v>666</v>
      </c>
      <c r="D352" s="211" t="s">
        <v>667</v>
      </c>
      <c r="E352" s="211" t="s">
        <v>668</v>
      </c>
      <c r="F352" s="212" t="s">
        <v>193</v>
      </c>
      <c r="G352" s="241"/>
      <c r="H352" s="242">
        <v>5000</v>
      </c>
      <c r="I352" s="243"/>
      <c r="J352" s="242">
        <v>10000</v>
      </c>
      <c r="K352" s="243"/>
      <c r="L352" s="242">
        <v>15000</v>
      </c>
      <c r="M352" s="243"/>
      <c r="N352" s="244">
        <v>20000</v>
      </c>
    </row>
    <row r="353" spans="1:14" ht="25.5" x14ac:dyDescent="0.25">
      <c r="A353" s="151"/>
      <c r="B353" s="190"/>
      <c r="C353" s="191" t="s">
        <v>669</v>
      </c>
      <c r="D353" s="191" t="s">
        <v>661</v>
      </c>
      <c r="E353" s="191" t="s">
        <v>662</v>
      </c>
      <c r="F353" s="195" t="s">
        <v>193</v>
      </c>
      <c r="G353" s="231"/>
      <c r="H353" s="235">
        <v>2501.25</v>
      </c>
      <c r="I353" s="233"/>
      <c r="J353" s="235">
        <v>5002.5</v>
      </c>
      <c r="K353" s="233"/>
      <c r="L353" s="235">
        <v>7503.75</v>
      </c>
      <c r="M353" s="233"/>
      <c r="N353" s="237">
        <v>10005</v>
      </c>
    </row>
    <row r="354" spans="1:14" x14ac:dyDescent="0.25">
      <c r="A354" s="154" t="s">
        <v>110</v>
      </c>
      <c r="B354" s="156" t="s">
        <v>123</v>
      </c>
      <c r="C354" s="192"/>
      <c r="D354" s="192"/>
      <c r="E354" s="192"/>
      <c r="F354" s="247"/>
      <c r="G354" s="183">
        <f t="shared" ref="G354:N354" si="9">+G341+G349</f>
        <v>44868.67</v>
      </c>
      <c r="H354" s="184">
        <f t="shared" si="9"/>
        <v>83002.59</v>
      </c>
      <c r="I354" s="184">
        <f t="shared" si="9"/>
        <v>77744.44</v>
      </c>
      <c r="J354" s="184">
        <f t="shared" si="9"/>
        <v>166005.18</v>
      </c>
      <c r="K354" s="184">
        <f t="shared" si="9"/>
        <v>128011.01</v>
      </c>
      <c r="L354" s="184">
        <f t="shared" si="9"/>
        <v>249007.77000000002</v>
      </c>
      <c r="M354" s="184">
        <f t="shared" si="9"/>
        <v>172678.36</v>
      </c>
      <c r="N354" s="185">
        <f t="shared" si="9"/>
        <v>345120.85</v>
      </c>
    </row>
    <row r="355" spans="1:14" ht="17.25" x14ac:dyDescent="0.25">
      <c r="A355" s="186" t="s">
        <v>137</v>
      </c>
      <c r="B355" s="51" t="s">
        <v>144</v>
      </c>
      <c r="C355" s="143"/>
      <c r="D355" s="143"/>
      <c r="E355" s="143"/>
      <c r="F355" s="144"/>
      <c r="G355" s="187"/>
      <c r="H355" s="188">
        <v>0</v>
      </c>
      <c r="I355" s="188"/>
      <c r="J355" s="188">
        <v>0</v>
      </c>
      <c r="K355" s="188"/>
      <c r="L355" s="188">
        <v>0</v>
      </c>
      <c r="M355" s="188"/>
      <c r="N355" s="189">
        <v>0</v>
      </c>
    </row>
    <row r="356" spans="1:14" x14ac:dyDescent="0.25">
      <c r="A356" s="4" t="s">
        <v>132</v>
      </c>
      <c r="B356" s="3"/>
      <c r="C356" s="145"/>
      <c r="D356" s="145"/>
      <c r="E356" s="145"/>
      <c r="F356" s="145"/>
      <c r="G356" s="135">
        <f t="shared" ref="G356:N356" si="10">+G355+G354+G340+G338+G330+G325+G304</f>
        <v>417562.52</v>
      </c>
      <c r="H356" s="136">
        <f t="shared" si="10"/>
        <v>693824.89</v>
      </c>
      <c r="I356" s="136">
        <f t="shared" si="10"/>
        <v>718389.02</v>
      </c>
      <c r="J356" s="136">
        <f t="shared" si="10"/>
        <v>1124541.69</v>
      </c>
      <c r="K356" s="136">
        <f t="shared" si="10"/>
        <v>1052022.95</v>
      </c>
      <c r="L356" s="136">
        <f t="shared" si="10"/>
        <v>1494627.84</v>
      </c>
      <c r="M356" s="136">
        <f t="shared" si="10"/>
        <v>1477360.02</v>
      </c>
      <c r="N356" s="137">
        <f t="shared" si="10"/>
        <v>2342050.46</v>
      </c>
    </row>
    <row r="357" spans="1:14" x14ac:dyDescent="0.25">
      <c r="A357" s="4" t="s">
        <v>174</v>
      </c>
      <c r="B357" s="3"/>
      <c r="C357" s="142"/>
      <c r="D357" s="142"/>
      <c r="E357" s="142"/>
      <c r="F357" s="142"/>
      <c r="G357" s="16"/>
      <c r="H357" s="100">
        <v>0</v>
      </c>
      <c r="I357" s="17"/>
      <c r="J357" s="100">
        <v>0</v>
      </c>
      <c r="K357" s="17"/>
      <c r="L357" s="100">
        <v>0</v>
      </c>
      <c r="M357" s="17"/>
      <c r="N357" s="102">
        <v>0</v>
      </c>
    </row>
    <row r="358" spans="1:14" x14ac:dyDescent="0.25">
      <c r="A358" s="31"/>
      <c r="B358" s="56"/>
      <c r="C358" s="56"/>
      <c r="D358" s="56"/>
      <c r="E358" s="56"/>
      <c r="F358" s="56"/>
      <c r="G358" s="57"/>
      <c r="H358" s="57"/>
      <c r="I358" s="57"/>
      <c r="J358" s="57"/>
      <c r="K358" s="57"/>
      <c r="L358" s="57"/>
      <c r="M358" s="57"/>
      <c r="N358" s="58"/>
    </row>
    <row r="359" spans="1:14" x14ac:dyDescent="0.25">
      <c r="A359" s="59"/>
      <c r="B359" s="60" t="s">
        <v>129</v>
      </c>
      <c r="C359" s="146"/>
      <c r="D359" s="146"/>
      <c r="E359" s="146"/>
      <c r="F359" s="146"/>
      <c r="G359" s="136">
        <f t="shared" ref="G359:N359" si="11">+G127-G356</f>
        <v>810238.10000000009</v>
      </c>
      <c r="H359" s="136">
        <f t="shared" si="11"/>
        <v>535683.79999999993</v>
      </c>
      <c r="I359" s="136">
        <f t="shared" si="11"/>
        <v>848956.02</v>
      </c>
      <c r="J359" s="136">
        <f t="shared" si="11"/>
        <v>373571.59999999986</v>
      </c>
      <c r="K359" s="136">
        <f t="shared" si="11"/>
        <v>755098.2899999998</v>
      </c>
      <c r="L359" s="136">
        <f t="shared" si="11"/>
        <v>429820.04999999981</v>
      </c>
      <c r="M359" s="136">
        <f t="shared" si="11"/>
        <v>764761.75</v>
      </c>
      <c r="N359" s="137">
        <f t="shared" si="11"/>
        <v>455601.02</v>
      </c>
    </row>
    <row r="360" spans="1:14" s="37" customFormat="1" x14ac:dyDescent="0.2">
      <c r="A360" s="59"/>
      <c r="B360" s="60" t="s">
        <v>163</v>
      </c>
      <c r="C360" s="147"/>
      <c r="D360" s="147"/>
      <c r="E360" s="147"/>
      <c r="F360" s="147"/>
      <c r="G360" s="18"/>
      <c r="H360" s="140">
        <f>+H128-H357</f>
        <v>0</v>
      </c>
      <c r="I360" s="19"/>
      <c r="J360" s="140">
        <f>+J128-J357</f>
        <v>0</v>
      </c>
      <c r="K360" s="19"/>
      <c r="L360" s="140">
        <f>+L128-L357</f>
        <v>0</v>
      </c>
      <c r="M360" s="19"/>
      <c r="N360" s="138">
        <f>+N128-N357</f>
        <v>0</v>
      </c>
    </row>
    <row r="361" spans="1:14" s="37" customFormat="1" x14ac:dyDescent="0.25">
      <c r="A361" s="61"/>
      <c r="B361" s="60" t="s">
        <v>134</v>
      </c>
      <c r="C361" s="146"/>
      <c r="D361" s="146"/>
      <c r="E361" s="146"/>
      <c r="F361" s="146"/>
      <c r="G361" s="136">
        <v>0</v>
      </c>
      <c r="H361" s="136">
        <f>IF(H359&lt;0,-H359,0)</f>
        <v>0</v>
      </c>
      <c r="I361" s="136">
        <v>0</v>
      </c>
      <c r="J361" s="136">
        <f>IF(J359&lt;0,-J359,0)</f>
        <v>0</v>
      </c>
      <c r="K361" s="136">
        <v>0</v>
      </c>
      <c r="L361" s="136">
        <f>IF(L359&lt;0,-L359,0)</f>
        <v>0</v>
      </c>
      <c r="M361" s="136">
        <v>0</v>
      </c>
      <c r="N361" s="139">
        <f>IF(N359&lt;0,-N359,0)</f>
        <v>0</v>
      </c>
    </row>
    <row r="362" spans="1:14" s="20" customFormat="1" ht="21" customHeight="1" x14ac:dyDescent="0.2">
      <c r="A362" s="2" t="s">
        <v>149</v>
      </c>
      <c r="B362" s="2"/>
      <c r="C362" s="2"/>
      <c r="D362" s="2"/>
      <c r="E362" s="2"/>
      <c r="F362" s="2"/>
      <c r="G362" s="2"/>
      <c r="H362" s="2"/>
      <c r="I362" s="2"/>
      <c r="J362" s="2"/>
      <c r="K362" s="2"/>
      <c r="L362" s="2"/>
      <c r="M362" s="2"/>
      <c r="N362" s="2"/>
    </row>
    <row r="363" spans="1:14" s="20" customFormat="1" ht="21" customHeight="1" x14ac:dyDescent="0.2">
      <c r="A363" s="1" t="s">
        <v>151</v>
      </c>
      <c r="B363" s="1"/>
      <c r="C363" s="1"/>
      <c r="D363" s="1"/>
      <c r="E363" s="1"/>
      <c r="F363" s="1"/>
      <c r="G363" s="1"/>
      <c r="H363" s="1"/>
      <c r="I363" s="1"/>
      <c r="J363" s="1"/>
      <c r="K363" s="1"/>
      <c r="L363" s="1"/>
      <c r="M363" s="1"/>
      <c r="N363" s="1"/>
    </row>
    <row r="364" spans="1:14" s="20" customFormat="1" ht="21" customHeight="1" x14ac:dyDescent="0.2">
      <c r="A364" s="14" t="s">
        <v>167</v>
      </c>
      <c r="B364" s="14"/>
      <c r="C364" s="14"/>
      <c r="D364" s="14"/>
      <c r="E364" s="14"/>
      <c r="F364" s="14"/>
      <c r="G364" s="14"/>
      <c r="H364" s="14"/>
      <c r="I364" s="14"/>
      <c r="J364" s="14"/>
      <c r="K364" s="14"/>
      <c r="L364" s="14"/>
      <c r="M364" s="14"/>
      <c r="N364" s="14"/>
    </row>
  </sheetData>
  <sheetProtection password="D3C7" sheet="1" objects="1" scenarios="1"/>
  <mergeCells count="39">
    <mergeCell ref="A7:N7"/>
    <mergeCell ref="B1:N2"/>
    <mergeCell ref="A3:N3"/>
    <mergeCell ref="A4:N4"/>
    <mergeCell ref="A5:N5"/>
    <mergeCell ref="A6:N6"/>
    <mergeCell ref="A127:B127"/>
    <mergeCell ref="A8:N8"/>
    <mergeCell ref="A9:N9"/>
    <mergeCell ref="A11:A13"/>
    <mergeCell ref="B11:B13"/>
    <mergeCell ref="C11:C13"/>
    <mergeCell ref="D11:D13"/>
    <mergeCell ref="E11:E13"/>
    <mergeCell ref="F11:F13"/>
    <mergeCell ref="G11:N11"/>
    <mergeCell ref="G12:H12"/>
    <mergeCell ref="I12:J12"/>
    <mergeCell ref="K12:L12"/>
    <mergeCell ref="M12:N12"/>
    <mergeCell ref="A125:B125"/>
    <mergeCell ref="A126:B126"/>
    <mergeCell ref="E130:E132"/>
    <mergeCell ref="A128:B128"/>
    <mergeCell ref="A130:A132"/>
    <mergeCell ref="B130:B132"/>
    <mergeCell ref="C130:C132"/>
    <mergeCell ref="D130:D132"/>
    <mergeCell ref="F130:F132"/>
    <mergeCell ref="G130:N130"/>
    <mergeCell ref="G131:H131"/>
    <mergeCell ref="I131:J131"/>
    <mergeCell ref="K131:L131"/>
    <mergeCell ref="M131:N131"/>
    <mergeCell ref="A356:B356"/>
    <mergeCell ref="A357:B357"/>
    <mergeCell ref="A362:N362"/>
    <mergeCell ref="A363:N363"/>
    <mergeCell ref="A364:N364"/>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Ragioneria</cp:lastModifiedBy>
  <cp:lastPrinted>2025-01-31T15:01:04Z</cp:lastPrinted>
  <dcterms:created xsi:type="dcterms:W3CDTF">2015-02-26T11:29:02Z</dcterms:created>
  <dcterms:modified xsi:type="dcterms:W3CDTF">2026-02-19T10:50:36Z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