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P:\RAGIONERIA 2025\FLUSSI DI CASSA\"/>
    </mc:Choice>
  </mc:AlternateContent>
  <xr:revisionPtr revIDLastSave="0" documentId="8_{2FB1FB21-4029-4A50-A482-6AAF4373EA08}" xr6:coauthVersionLast="47" xr6:coauthVersionMax="47" xr10:uidLastSave="{00000000-0000-0000-0000-000000000000}"/>
  <bookViews>
    <workbookView xWindow="90" yWindow="2610" windowWidth="28710" windowHeight="13590"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ModelloPianoFlussiCassa_PEG!$A$1:$N$364</definedName>
  </definedNames>
  <calcPr calcId="191029"/>
</workbook>
</file>

<file path=xl/calcChain.xml><?xml version="1.0" encoding="utf-8"?>
<calcChain xmlns="http://schemas.openxmlformats.org/spreadsheetml/2006/main">
  <c r="M354" i="6" l="1"/>
  <c r="M356" i="6" s="1"/>
  <c r="K354" i="6"/>
  <c r="K356" i="6" s="1"/>
  <c r="I354" i="6"/>
  <c r="G354" i="6"/>
  <c r="G356" i="6" s="1"/>
  <c r="N349" i="6"/>
  <c r="N354" i="6" s="1"/>
  <c r="N356" i="6" s="1"/>
  <c r="L349" i="6"/>
  <c r="J349" i="6"/>
  <c r="J354" i="6" s="1"/>
  <c r="H349" i="6"/>
  <c r="N341" i="6"/>
  <c r="L341" i="6"/>
  <c r="L354" i="6" s="1"/>
  <c r="J341" i="6"/>
  <c r="H341" i="6"/>
  <c r="H354" i="6" s="1"/>
  <c r="N340" i="6"/>
  <c r="M340" i="6"/>
  <c r="L340" i="6"/>
  <c r="K340" i="6"/>
  <c r="J340" i="6"/>
  <c r="I340" i="6"/>
  <c r="I356" i="6" s="1"/>
  <c r="H340" i="6"/>
  <c r="G340" i="6"/>
  <c r="M338" i="6"/>
  <c r="K338" i="6"/>
  <c r="I338" i="6"/>
  <c r="G338" i="6"/>
  <c r="N333" i="6"/>
  <c r="N338" i="6" s="1"/>
  <c r="L333" i="6"/>
  <c r="L338" i="6" s="1"/>
  <c r="J333" i="6"/>
  <c r="J338" i="6" s="1"/>
  <c r="H333" i="6"/>
  <c r="H338" i="6" s="1"/>
  <c r="N330" i="6"/>
  <c r="M330" i="6"/>
  <c r="L330" i="6"/>
  <c r="K330" i="6"/>
  <c r="J330" i="6"/>
  <c r="I330" i="6"/>
  <c r="H330" i="6"/>
  <c r="G330" i="6"/>
  <c r="M325" i="6"/>
  <c r="K325" i="6"/>
  <c r="J325" i="6"/>
  <c r="I325" i="6"/>
  <c r="H325" i="6"/>
  <c r="G325" i="6"/>
  <c r="N315" i="6"/>
  <c r="N325" i="6" s="1"/>
  <c r="L315" i="6"/>
  <c r="L325" i="6" s="1"/>
  <c r="J315" i="6"/>
  <c r="H315" i="6"/>
  <c r="N311" i="6"/>
  <c r="L311" i="6"/>
  <c r="J311" i="6"/>
  <c r="H311" i="6"/>
  <c r="N304" i="6"/>
  <c r="L304" i="6"/>
  <c r="J304" i="6"/>
  <c r="H304" i="6"/>
  <c r="M302" i="6"/>
  <c r="K302" i="6"/>
  <c r="I302" i="6"/>
  <c r="G302" i="6"/>
  <c r="N295" i="6"/>
  <c r="L295" i="6"/>
  <c r="L302" i="6" s="1"/>
  <c r="J295" i="6"/>
  <c r="J302" i="6" s="1"/>
  <c r="H295" i="6"/>
  <c r="H302" i="6" s="1"/>
  <c r="N291" i="6"/>
  <c r="L291" i="6"/>
  <c r="J291" i="6"/>
  <c r="H291" i="6"/>
  <c r="N284" i="6"/>
  <c r="L284" i="6"/>
  <c r="J284" i="6"/>
  <c r="H284" i="6"/>
  <c r="N263" i="6"/>
  <c r="L263" i="6"/>
  <c r="J263" i="6"/>
  <c r="H263" i="6"/>
  <c r="N172" i="6"/>
  <c r="N302" i="6" s="1"/>
  <c r="L172" i="6"/>
  <c r="J172" i="6"/>
  <c r="H172" i="6"/>
  <c r="N159" i="6"/>
  <c r="L159" i="6"/>
  <c r="J159" i="6"/>
  <c r="H159" i="6"/>
  <c r="N136" i="6"/>
  <c r="L136" i="6"/>
  <c r="J136" i="6"/>
  <c r="H136" i="6"/>
  <c r="N131" i="6"/>
  <c r="N360" i="6" s="1"/>
  <c r="L131" i="6"/>
  <c r="L360" i="6" s="1"/>
  <c r="J131" i="6"/>
  <c r="J360" i="6" s="1"/>
  <c r="H131" i="6"/>
  <c r="H360" i="6" s="1"/>
  <c r="M126" i="6"/>
  <c r="M128" i="6" s="1"/>
  <c r="M130" i="6" s="1"/>
  <c r="K126" i="6"/>
  <c r="K128" i="6" s="1"/>
  <c r="K130" i="6" s="1"/>
  <c r="K359" i="6" s="1"/>
  <c r="I126" i="6"/>
  <c r="I128" i="6" s="1"/>
  <c r="I130" i="6" s="1"/>
  <c r="I359" i="6" s="1"/>
  <c r="G126" i="6"/>
  <c r="G128" i="6" s="1"/>
  <c r="G130" i="6" s="1"/>
  <c r="G359" i="6" s="1"/>
  <c r="N121" i="6"/>
  <c r="N126" i="6" s="1"/>
  <c r="L121" i="6"/>
  <c r="L126" i="6" s="1"/>
  <c r="J121" i="6"/>
  <c r="J126" i="6" s="1"/>
  <c r="H121" i="6"/>
  <c r="H126" i="6" s="1"/>
  <c r="N113" i="6"/>
  <c r="L113" i="6"/>
  <c r="J113" i="6"/>
  <c r="H113" i="6"/>
  <c r="N112" i="6"/>
  <c r="M112" i="6"/>
  <c r="L112" i="6"/>
  <c r="K112" i="6"/>
  <c r="J112" i="6"/>
  <c r="I112" i="6"/>
  <c r="H112" i="6"/>
  <c r="G112" i="6"/>
  <c r="N107" i="6"/>
  <c r="M107" i="6"/>
  <c r="L107" i="6"/>
  <c r="K107" i="6"/>
  <c r="J107" i="6"/>
  <c r="I107" i="6"/>
  <c r="H107" i="6"/>
  <c r="G107" i="6"/>
  <c r="M102" i="6"/>
  <c r="K102" i="6"/>
  <c r="I102" i="6"/>
  <c r="G102" i="6"/>
  <c r="N98" i="6"/>
  <c r="N102" i="6" s="1"/>
  <c r="L98" i="6"/>
  <c r="L102" i="6" s="1"/>
  <c r="J98" i="6"/>
  <c r="J102" i="6" s="1"/>
  <c r="H98" i="6"/>
  <c r="H102" i="6" s="1"/>
  <c r="N95" i="6"/>
  <c r="L95" i="6"/>
  <c r="J95" i="6"/>
  <c r="H95" i="6"/>
  <c r="N88" i="6"/>
  <c r="L88" i="6"/>
  <c r="J88" i="6"/>
  <c r="H88" i="6"/>
  <c r="M86" i="6"/>
  <c r="K86" i="6"/>
  <c r="I86" i="6"/>
  <c r="H86" i="6"/>
  <c r="G86" i="6"/>
  <c r="N75" i="6"/>
  <c r="N86" i="6" s="1"/>
  <c r="L75" i="6"/>
  <c r="L86" i="6" s="1"/>
  <c r="J75" i="6"/>
  <c r="H75" i="6"/>
  <c r="N69" i="6"/>
  <c r="L69" i="6"/>
  <c r="J69" i="6"/>
  <c r="J86" i="6" s="1"/>
  <c r="H69" i="6"/>
  <c r="N49" i="6"/>
  <c r="L49" i="6"/>
  <c r="J49" i="6"/>
  <c r="H49" i="6"/>
  <c r="M48" i="6"/>
  <c r="K48" i="6"/>
  <c r="I48" i="6"/>
  <c r="G48" i="6"/>
  <c r="N30" i="6"/>
  <c r="N48" i="6" s="1"/>
  <c r="L30" i="6"/>
  <c r="L48" i="6" s="1"/>
  <c r="J30" i="6"/>
  <c r="J48" i="6" s="1"/>
  <c r="H30" i="6"/>
  <c r="H48" i="6" s="1"/>
  <c r="M29" i="6"/>
  <c r="K29" i="6"/>
  <c r="I29" i="6"/>
  <c r="H29" i="6"/>
  <c r="G29" i="6"/>
  <c r="N26" i="6"/>
  <c r="L26" i="6"/>
  <c r="J26" i="6"/>
  <c r="H26" i="6"/>
  <c r="N17" i="6"/>
  <c r="N29" i="6" s="1"/>
  <c r="L17" i="6"/>
  <c r="L29" i="6" s="1"/>
  <c r="J17" i="6"/>
  <c r="J29" i="6" s="1"/>
  <c r="H17" i="6"/>
  <c r="J105" i="4"/>
  <c r="H105" i="4"/>
  <c r="F105" i="4"/>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H63" i="4"/>
  <c r="F63" i="4"/>
  <c r="D63" i="4"/>
  <c r="D105" i="4" s="1"/>
  <c r="J58" i="4"/>
  <c r="I58" i="4"/>
  <c r="H58" i="4"/>
  <c r="G58" i="4"/>
  <c r="F58" i="4"/>
  <c r="E58" i="4"/>
  <c r="D58" i="4"/>
  <c r="D60" i="4" s="1"/>
  <c r="D62" i="4" s="1"/>
  <c r="C58" i="4"/>
  <c r="C60" i="4" s="1"/>
  <c r="C62" i="4" s="1"/>
  <c r="C104" i="4" s="1"/>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J17" i="4" s="1"/>
  <c r="J29" i="4" s="1"/>
  <c r="I18" i="4"/>
  <c r="I17" i="4" s="1"/>
  <c r="I29" i="4" s="1"/>
  <c r="H18" i="4"/>
  <c r="H17" i="4" s="1"/>
  <c r="H29" i="4" s="1"/>
  <c r="G18" i="4"/>
  <c r="F18" i="4"/>
  <c r="E18" i="4"/>
  <c r="D18" i="4"/>
  <c r="C18" i="4"/>
  <c r="G17" i="4"/>
  <c r="G29" i="4" s="1"/>
  <c r="F17" i="4"/>
  <c r="F29" i="4" s="1"/>
  <c r="E17" i="4"/>
  <c r="E29" i="4" s="1"/>
  <c r="D17" i="4"/>
  <c r="D29" i="4" s="1"/>
  <c r="C17" i="4"/>
  <c r="C29" i="4" s="1"/>
  <c r="I60" i="4" l="1"/>
  <c r="I62" i="4" s="1"/>
  <c r="I104" i="4" s="1"/>
  <c r="L356" i="6"/>
  <c r="F60" i="4"/>
  <c r="F62" i="4" s="1"/>
  <c r="F104" i="4" s="1"/>
  <c r="F106" i="4" s="1"/>
  <c r="L128" i="6"/>
  <c r="L130" i="6" s="1"/>
  <c r="L359" i="6" s="1"/>
  <c r="L361" i="6" s="1"/>
  <c r="H60" i="4"/>
  <c r="H62" i="4" s="1"/>
  <c r="H104" i="4" s="1"/>
  <c r="H106" i="4" s="1"/>
  <c r="D104" i="4"/>
  <c r="D106" i="4" s="1"/>
  <c r="H128" i="6"/>
  <c r="H130" i="6" s="1"/>
  <c r="E60" i="4"/>
  <c r="E62" i="4" s="1"/>
  <c r="E104" i="4" s="1"/>
  <c r="J128" i="6"/>
  <c r="J130" i="6" s="1"/>
  <c r="G60" i="4"/>
  <c r="G62" i="4" s="1"/>
  <c r="G104" i="4" s="1"/>
  <c r="N128" i="6"/>
  <c r="N130" i="6" s="1"/>
  <c r="N359" i="6" s="1"/>
  <c r="N361" i="6" s="1"/>
  <c r="J356" i="6"/>
  <c r="J60" i="4"/>
  <c r="J62" i="4" s="1"/>
  <c r="J104" i="4" s="1"/>
  <c r="J106" i="4" s="1"/>
  <c r="H356" i="6"/>
  <c r="M359" i="6"/>
  <c r="J359" i="6" l="1"/>
  <c r="J361" i="6" s="1"/>
  <c r="H359" i="6"/>
  <c r="H361" i="6" s="1"/>
</calcChain>
</file>

<file path=xl/sharedStrings.xml><?xml version="1.0" encoding="utf-8"?>
<sst xmlns="http://schemas.openxmlformats.org/spreadsheetml/2006/main" count="1455" uniqueCount="670">
  <si>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</si>
  <si>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</si>
  <si>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</si>
  <si>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</si>
  <si>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</si>
  <si>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</si>
  <si>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</si>
  <si>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</si>
  <si>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</si>
  <si>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</si>
  <si>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</si>
  <si>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</si>
  <si>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</si>
  <si>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</si>
  <si>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</si>
  <si>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</si>
  <si>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</si>
  <si>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</si>
  <si>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</si>
  <si>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</si>
  <si>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</si>
  <si>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</si>
  <si>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</si>
  <si>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</si>
  <si>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</si>
  <si>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</si>
  <si>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</si>
  <si>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</si>
  <si>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</si>
  <si>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</si>
  <si>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</si>
  <si>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</si>
  <si>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</si>
  <si>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</si>
  <si>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</si>
  <si>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</si>
  <si>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</si>
  <si>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</si>
  <si>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</si>
  <si>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</si>
  <si>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</si>
  <si>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</si>
  <si>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</si>
  <si>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</si>
  <si>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</si>
  <si>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</si>
  <si>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</si>
  <si>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</si>
  <si>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</si>
  <si>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</si>
  <si>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</si>
  <si>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</si>
  <si>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</si>
  <si>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</si>
  <si>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</si>
  <si>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</si>
  <si>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</si>
  <si>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</si>
  <si>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</si>
  <si>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</si>
  <si>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</si>
  <si>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</si>
  <si>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</si>
  <si>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</si>
  <si>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</si>
  <si>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</si>
  <si>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</si>
  <si>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</si>
  <si>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</si>
  <si>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</si>
  <si>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</si>
  <si>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</si>
  <si>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</si>
  <si>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</si>
  <si>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</si>
  <si>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</si>
  <si>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</si>
  <si>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</si>
  <si>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</si>
  <si>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</si>
  <si>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</si>
  <si>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</si>
  <si>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</si>
  <si>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</si>
  <si>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</si>
  <si>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</si>
  <si>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</si>
  <si>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</si>
  <si>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</si>
  <si>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</si>
  <si>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</si>
  <si>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</si>
  <si>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</si>
  <si>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</si>
  <si>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</si>
  <si>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</si>
  <si>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</si>
  <si>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</si>
  <si>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</si>
  <si>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</si>
  <si>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</si>
  <si>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</si>
  <si>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</si>
  <si>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</si>
  <si>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</si>
  <si>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</si>
  <si>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</si>
  <si>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</si>
  <si>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</si>
  <si>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</si>
  <si>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</si>
  <si>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</si>
  <si>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</si>
  <si>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</si>
  <si>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</si>
  <si>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</si>
  <si>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</si>
  <si>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</si>
  <si>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</si>
  <si>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</si>
  <si>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</si>
  <si>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</si>
  <si>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</si>
  <si>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</si>
  <si>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</si>
  <si>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</si>
  <si>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</si>
  <si>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</si>
  <si>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</si>
  <si>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</si>
  <si>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</si>
  <si>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</si>
  <si>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</si>
  <si>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</si>
  <si>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</si>
  <si>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</si>
  <si>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</si>
  <si>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</si>
  <si>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</si>
  <si>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</si>
  <si>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</si>
  <si>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</si>
  <si>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</si>
  <si>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</si>
  <si>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</si>
  <si>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</si>
  <si>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</si>
  <si>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</si>
  <si>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</si>
  <si>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</si>
  <si>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</si>
  <si>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</si>
  <si>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</si>
  <si>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</si>
  <si>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</si>
  <si>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</si>
  <si>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</si>
  <si>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</si>
  <si>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</si>
  <si>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</si>
  <si>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</si>
  <si>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</si>
  <si>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</si>
  <si>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</si>
  <si>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</si>
  <si>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</si>
  <si>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</si>
  <si>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</si>
  <si>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</si>
  <si>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</si>
  <si>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</si>
  <si>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</si>
  <si>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</si>
  <si>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</si>
  <si>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</si>
  <si>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</si>
  <si>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</si>
  <si>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</si>
  <si>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</si>
  <si>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</si>
  <si>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</si>
  <si>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Tassa smaltimento rifiuti solidi urbani</t>
  </si>
  <si>
    <t>E.1.01.01.99.000</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</si>
  <si>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</si>
  <si>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</si>
  <si>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</si>
  <si>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</si>
  <si>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</si>
  <si>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</si>
  <si>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Percentuale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</si>
  <si>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</si>
  <si>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</si>
  <si>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</si>
  <si>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</si>
  <si>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</si>
  <si>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</si>
  <si>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</si>
  <si>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</si>
  <si>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</si>
  <si>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</si>
  <si>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1.0101 - 110/1022/99 - CONTRIBUTO PROVINCIA PER RACCOLTA R.S.U.</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</si>
  <si>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</si>
  <si>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</si>
  <si>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</si>
  <si>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</si>
  <si>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</si>
  <si>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1.0301 - 160/1042/2 - FONDO SOLIDARIETA' COMUNALE VINCOLO SOCIALE</t>
  </si>
  <si>
    <t>E.1.03.01.01.000 - Fondi perequativi dallo Stato</t>
  </si>
  <si>
    <t>E.1.03.01.01.001 - Fondi perequativi dallo Stato</t>
  </si>
  <si>
    <t>Manuale</t>
  </si>
  <si>
    <t>1.0301 - 160/1042/99 - FONDO SOLIDARIETA' COMUNALE</t>
  </si>
  <si>
    <t>2.0101 - 90/1048/99 - CONTRIBUTO REGIONALE ALLE LOCAZIONI</t>
  </si>
  <si>
    <t>E.2.01.01.02.000 - Trasferimenti correnti da Amministrazioni Locali</t>
  </si>
  <si>
    <t>E.2.01.01.02.001 - Trasferimenti correnti da Regioni e province autonome</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</si>
  <si>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</si>
  <si>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</si>
  <si>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</si>
  <si>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</si>
  <si>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</si>
  <si>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</si>
  <si>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</si>
  <si>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2.0101 - 210/2021/99 - FONDO SPECIALE EQUITA' LIVELLO DEI SERVIZI - INCREMENTO SERVIZI SOCIALI</t>
  </si>
  <si>
    <t>2.0101 - 210/2023/1 - TRASFERIMENTI PER EMERGENZA DA COVID-19</t>
  </si>
  <si>
    <t>2.0101 - 210/2024/99 - TRASFERIMENTO REGIONI FUNZIONI TRASFERITE</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</si>
  <si>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</si>
  <si>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</si>
  <si>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</si>
  <si>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</si>
  <si>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E.2.01.01.02.002 - Trasferimenti correnti da Province</t>
  </si>
  <si>
    <t>2.0101 - 240/2026/3 - Rafforzamento Misura PNRR M1C1 Investimento 1.4 "Servizi digitali e esperienza dei cittadini" - Integrazione ANPR Liste Elettorali - NextGenerationEU - CUP  E11F23000820001</t>
  </si>
  <si>
    <t>2.0101 - 240/2026/5 - Misura 1.4.4 - Estensione dell'utilizzo dell'anagrafe nazionale digitale (ANPR) - Adesione allo Stato Civile digitale (ANSC) - CUP E51F24003760006</t>
  </si>
  <si>
    <t>2.0101 - 240/2026/99 - Misura 1.4.1 "Esperienza del cittadino nei servizi pubblici" M1C1 PNRR Investimento 1.4 - NextGenerationEU - CUP  E11F22000680006</t>
  </si>
  <si>
    <t>2.0101 - 240/2027/99 - INVESTIMENTO 1.2 ABILITAZIONE AL CLOUD PER LE PA LOCALI COMUNI" - MISURA M1C1 PNRR - NextGenerationeEU - CUP E11C22000420006</t>
  </si>
  <si>
    <t>2.0103 - 250/2031/2 - CONTRIBUTO DA IMPRESE PRIVATE</t>
  </si>
  <si>
    <t>E.2.01.03.01.000 - Sponsorizzazioni da imprese</t>
  </si>
  <si>
    <t>E.2.01.03.01.999 - Sponsorizzazioni da altre imprese</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</si>
  <si>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</si>
  <si>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</si>
  <si>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</si>
  <si>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</si>
  <si>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</si>
  <si>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</si>
  <si>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</si>
  <si>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</si>
  <si>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</si>
  <si>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</si>
  <si>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</si>
  <si>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</si>
  <si>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</si>
  <si>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</si>
  <si>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</si>
  <si>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</si>
  <si>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</si>
  <si>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</si>
  <si>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</si>
  <si>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</si>
  <si>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</si>
  <si>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</si>
  <si>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3.0100 - 350/3005/99 - DIRITTI DI PESO E MISURA PUBBLICA</t>
  </si>
  <si>
    <t>E.3.01.02.01.010 - Proventi da pesa pubblica</t>
  </si>
  <si>
    <t>3.0100 - 360/3006/99 - DIRITTI NOTIFICA</t>
  </si>
  <si>
    <t>E.3.01.02.01.030 - Proventi da servizi ispettivi e controllo</t>
  </si>
  <si>
    <t>3.0100 - 380/3009/99 - PROVENTI SERVIZI CIMITERIALI</t>
  </si>
  <si>
    <t>E.3.01.02.01.999 - Proventi da servizi n.a.c.</t>
  </si>
  <si>
    <t>3.0100 - 390/3062/99 - PROVENTI CONCESSIONE LOCULI</t>
  </si>
  <si>
    <t>3.0100 - 400/3060/99 - FITTI FABBRICATI  E.R.P.</t>
  </si>
  <si>
    <t>E.3.01.03.02.002 - Locazioni di altri beni immobili</t>
  </si>
  <si>
    <t>3.0100 - 400/3063/99 - FITTI REALI DI FABBRICATI</t>
  </si>
  <si>
    <t>3.0100 - 410/3064/99 - PROVENTI FONDI RUSTICI COMUNE</t>
  </si>
  <si>
    <t>3.0100 - 470/3142/99 - PROVENTI DA SALONE POLIFUNZIONALE</t>
  </si>
  <si>
    <t>3.0200 - 370/3008/10 - SANZIONI AMMINISTRATIVE PER VIOLAZIONI DI REGOLAMENTI COMUNALI, ORDINANZE E NORME DI LEGGE- IMPRESE</t>
  </si>
  <si>
    <t>E.3.02.03.01.000 - Proventi da multe, ammende, sanzioni e oblazioni a carico delle imprese</t>
  </si>
  <si>
    <t xml:space="preserve"> - </t>
  </si>
  <si>
    <t>3.0200 - 370/3008/99 - SANZIONI AMMINISTRATIVE PER VIOLAZIONI DI REGOLAMENTI COMUNALI, ORDINANZE E NORME DI LEGGE - FAMIGLIE</t>
  </si>
  <si>
    <t>E.3.02.02.01.000 - Proventi da multe, ammende, sanzioni e oblazioni a carico delle famiglie</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</si>
  <si>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</si>
  <si>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</si>
  <si>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</si>
  <si>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</si>
  <si>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</si>
  <si>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</si>
  <si>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3.0500 - 460/3137/99 - INDENNIZZI DI ASSICURAZIONI CONTRO DANNI</t>
  </si>
  <si>
    <t>E.3.05.01.01.000 - Indennizzi di assicurazione contro i danni</t>
  </si>
  <si>
    <t>E.3.05.01.01.999 - Altri indennizzi di assicurazione contro i danni</t>
  </si>
  <si>
    <t>3.0500 - 470/3138/1 - CONTRIBUTO CONAI</t>
  </si>
  <si>
    <t>E.3.05.02.03.000 - Entrate da rimborsi, recuperi e restituzioni di somme non dovute o incassate in eccesso</t>
  </si>
  <si>
    <t>E.3.05.02.03.005 - Entrate da rimborsi, recuperi e restituzioni di somme non dovute o incassate in eccesso da Imprese</t>
  </si>
  <si>
    <t>3.0500 - 470/3138/2 - RIMBORSI SANZIONI AMMINISTRATIVE</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</si>
  <si>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</si>
  <si>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</si>
  <si>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</si>
  <si>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</si>
  <si>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3.0500 - 480/3139/99 - INTROITI DA EROGAZIONE ACQUA POTABILE</t>
  </si>
  <si>
    <t>E.3.05.02.03.004 - Entrate da rimborsi, recuperi e restituzioni di somme non dovute o incassate in eccesso da Famiglie</t>
  </si>
  <si>
    <t>3.0500 - 520/3149/99 - RIMBORSO FAMIGLIE ATTIVITA' SPORTIVE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</si>
  <si>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</si>
  <si>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</si>
  <si>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</si>
  <si>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</si>
  <si>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</si>
  <si>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4.0200 - 540/4019/99 - CONTRIBUTI ORDINARI DELLO STATO PER INVESTIMENTI</t>
  </si>
  <si>
    <t>4.0200 - 560/4010/99 - FONDI CIPE</t>
  </si>
  <si>
    <t>4.0200 - 560/4011/1 - CONTRIBUTO PER OPERE DI ENERGIA RINNOVABILE (CER)</t>
  </si>
  <si>
    <t>4.0400 - 610/4015/1 - PROVENTI DERIVANTI DA VENDITA TERRENI</t>
  </si>
  <si>
    <t>E.4.04.02.01.000 - Cessione di Terreni</t>
  </si>
  <si>
    <t>E.4.04.02.01.999 - Cessione di terreni n.a.c.</t>
  </si>
  <si>
    <t>4.0400 - 610/4015/99 - PROVENTI DERIVANTI DA VENDITA PIOPPI</t>
  </si>
  <si>
    <t>E.4.04.01.99.000 - Alienazione di altri beni materiali</t>
  </si>
  <si>
    <t>E.4.04.01.99.999 - Alienazioni di beni materiali n.a.c.</t>
  </si>
  <si>
    <t>4.0500 - 540/4019/2 - CONTRIBUTI MITE PER ECOCOMPATTATORE</t>
  </si>
  <si>
    <t>E.4.05.04.99.000 - Altre entrate in conto capitale n.a.c.</t>
  </si>
  <si>
    <t>E.4.05.04.99.999 - Altre entrate in conto capitale n.a.c.</t>
  </si>
  <si>
    <t>4.0500 - 600/4008/99 - CONTRIBUTO MINISTERO ISTRUZIONJE  - FONDO EMERGENZA COVID (S cap. 4027/99)</t>
  </si>
  <si>
    <t>4.0500 - 610/4013/99 - PROVENTI DERIVANTI DA CONCESSIONI EDILIZIE</t>
  </si>
  <si>
    <t>E.4.05.01.01.000 - Permessi di costruire</t>
  </si>
  <si>
    <t>E.4.05.01.01.001 - Permessi di costruire</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</si>
  <si>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</si>
  <si>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</si>
  <si>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</si>
  <si>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</si>
  <si>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</si>
  <si>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</si>
  <si>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</si>
  <si>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</si>
  <si>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</si>
  <si>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</si>
  <si>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</si>
  <si>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</si>
  <si>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</si>
  <si>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9.0100 - 660/6005/99 - COMPONENTI PEREQUATIVE TARI</t>
  </si>
  <si>
    <t>E.9.01.01.99.000 - Altre ritenute n.a.c.</t>
  </si>
  <si>
    <t>E.9.01.01.99.999 - Altre ritenute n.a.c.</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</si>
  <si>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</si>
  <si>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</si>
  <si>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</si>
  <si>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</si>
  <si>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</si>
  <si>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</si>
  <si>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</si>
  <si>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</si>
  <si>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</si>
  <si>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</si>
  <si>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</si>
  <si>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</si>
  <si>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9.0200 - 680/6005/99 - RIMBORSO SPESE PER SERVIZI PER CONTO DI TERZI</t>
  </si>
  <si>
    <t>9.0200 - 700/6007/99 - DEPOSITI PER SPESE CONTRATTUALI</t>
  </si>
  <si>
    <t>01.01.1 - 120/1024/99 - TRASFERTE    ACCESSI  AL   PERSONALE</t>
  </si>
  <si>
    <t>U.1.01.01.02.000 - Altre spese per il personale</t>
  </si>
  <si>
    <t>U.1.01.01.02.999 - Altre spese per il personale n.a.c.</t>
  </si>
  <si>
    <t>01.02.1 - 120/1021/99 - STIPENDI ED ALTRI ASSEGNI FISSI AL PERSONALE</t>
  </si>
  <si>
    <t>U.1.01.01.01.000 - Retribuzioni in denaro</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</si>
  <si>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</si>
  <si>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</si>
  <si>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</si>
  <si>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</si>
  <si>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</si>
  <si>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</si>
  <si>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</si>
  <si>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</si>
  <si>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</si>
  <si>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</si>
  <si>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</si>
  <si>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</si>
  <si>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</si>
  <si>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</si>
  <si>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</si>
  <si>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</si>
  <si>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</si>
  <si>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</si>
  <si>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</si>
  <si>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</si>
  <si>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</si>
  <si>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</si>
  <si>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</si>
  <si>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</si>
  <si>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</si>
  <si>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</si>
  <si>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</si>
  <si>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</si>
  <si>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</si>
  <si>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</si>
  <si>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</si>
  <si>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</si>
  <si>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</si>
  <si>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</si>
  <si>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01.04.1 - 410/2157/1 - SGRAVI E RESTITUZIONE TARI</t>
  </si>
  <si>
    <t>U.1.02.01.06.000 - Tassa e/o tariffa smaltimento rifiuti solidi urbani</t>
  </si>
  <si>
    <t>U.1.02.01.06.001 - Tassa e/o tariffa smaltimento rifiuti solidi urbani</t>
  </si>
  <si>
    <t>01.06.1 - 620/2020/99 - VERSAMENTO IRAP</t>
  </si>
  <si>
    <t>01.07.1 - 80/1009/99 - IRAP</t>
  </si>
  <si>
    <t>01.07.1 - 730/2030/99 - VERSAMENTO IRAP</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</si>
  <si>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</si>
  <si>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</si>
  <si>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</si>
  <si>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</si>
  <si>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</si>
  <si>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</si>
  <si>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01.01.1 - 30/1002/99 - SPESE DIVERSE PER IL CONSIGLIO E LA GIUNTA COMUNALE</t>
  </si>
  <si>
    <t>U.1.03.02.01.002 - Organi istituzionali dell'amministrazione - Rimborsi</t>
  </si>
  <si>
    <t>01.01.1 - 130/1049/99 - SPESE PER CONGRESSI, CONVEGNI, CELEBRAZIONI, ONORANZE, RICEVIMENTI E GEMELLAGGI</t>
  </si>
  <si>
    <t>U.1.03.02.02.000 - Organizzazione eventi, pubblicità e servizi per trasferta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</si>
  <si>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</si>
  <si>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</si>
  <si>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</si>
  <si>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</si>
  <si>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</si>
  <si>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</si>
  <si>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</si>
  <si>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</si>
  <si>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</si>
  <si>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</si>
  <si>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</si>
  <si>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</si>
  <si>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</si>
  <si>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</si>
  <si>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</si>
  <si>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</si>
  <si>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</si>
  <si>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</si>
  <si>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</si>
  <si>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</si>
  <si>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</si>
  <si>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</si>
  <si>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01.03.1 - 240/1036/1 - Misura 1.4.4 - Estensione dell'utilizzo dell'anagrafe nazionale digitale (ANPR) - Adesione allo Stato Civile digitale (ANSC) - CUP E51F24003760006</t>
  </si>
  <si>
    <t>U.1.03.02.19.001 - Gestione e manutenzione applicazioni</t>
  </si>
  <si>
    <t>01.03.1 - 250/1054/99 - SPESE PER IL SERVIZIO DI TESORERIA</t>
  </si>
  <si>
    <t>U.1.03.02.17.000 - Servizi finanziari</t>
  </si>
  <si>
    <t>U.1.03.02.17.002 - Oneri per servizio di tesoreria</t>
  </si>
  <si>
    <t>01.03.1 - 250/1055/99 - SPESE COMPENSI REVISORE CONTO</t>
  </si>
  <si>
    <t>01.03.1 - 790/1074/99 - Misura 1.4.3 PagoPA COMUNI - M1C1 PNRR - Investimento 1.4 "SERVIZI E CITTADINANZA DIGITALE" - NextGenerationEU - CUP  E11F22004680006</t>
  </si>
  <si>
    <t>U.1.03.02.19.999 - Altri servizi informatici e di telecomunicazioni n.a.c.</t>
  </si>
  <si>
    <t>01.03.1 - 790/1075/99 - Misura 1.4.5 "Piattaforma Notifiche Digitali" - PNRR M!C! Investimento 1.4 "SERVIZI E CITTADINANZA DIGITALE" NextGenerationEU - CUP  E11F22004370006</t>
  </si>
  <si>
    <t>U.1.03.02.19.007 - Servizi di gestione documentale</t>
  </si>
  <si>
    <t>01.03.1 - 790/1078/99 - MISURA 1.3.1 "PIATTAFORMA DIGITALE NAZIONALE DATI" - PNRR M1C1 investimento 1.3 -DATI E INTEROPERABILITA'</t>
  </si>
  <si>
    <t>U.1.03.02.19.005 - Servizi per i sistemi e relativa manutenzione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</si>
  <si>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</si>
  <si>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</si>
  <si>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</si>
  <si>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</si>
  <si>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</si>
  <si>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</si>
  <si>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</si>
  <si>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01.05.1 - 470/1059/99 - SPESE PER GARE DI APPALTO E CONTRATTI</t>
  </si>
  <si>
    <t>U.1.03.02.16.001 - Pubblicazione bandi di gara</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</si>
  <si>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</si>
  <si>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</si>
  <si>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</si>
  <si>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</si>
  <si>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</si>
  <si>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01.06.1 - 570/1083/99 - SPESE VESTIARIO PERSONALE - ECONOMATO</t>
  </si>
  <si>
    <t>U.1.03.01.02.004 - Vestiario</t>
  </si>
  <si>
    <t>01.06.1 - 580/1086/99 - PRESTAZIONI PROFESSIONALI PER CONSULENZE STUDI PROGETTAZIONI COLLAUDI PERIZIE E SOPRALLUOGHI</t>
  </si>
  <si>
    <t>01.07.1 - 80/1007/99 - COMPENSI PER COMPONENTI SEGGI IN OCCASIONE DI REFERENDUM E CONSULTAZIONI ELETTORALI</t>
  </si>
  <si>
    <t>U.1.03.02.99.004 - Altre spese per consultazioni elettorali dell'ente</t>
  </si>
  <si>
    <t>01.07.1 - 690/1046/1 - RIVERSAMENTO MINISTERO PER RILASCIO CARTA D'IDENTITA' ELETTRONICA</t>
  </si>
  <si>
    <t>U.1.03.02.16.999 - Altre spese per servizi amministrativi</t>
  </si>
  <si>
    <t>01.07.1 - 690/1047/99 - SPESE PER LA COMMISSIONE ELETTORALE MANDAMENTALE</t>
  </si>
  <si>
    <t>01.08.1 - 130/1035/99 - SPESE PER FUNZIONAMENTO E INFORMATIZZAZIONE UFFICI</t>
  </si>
  <si>
    <t>01.08.1 - 790/4035/99 - Misura 1.4.1 "Esperienza del cittadino nei servizi pubblici" M1C1 PNRR Investimento 1.4 - NextGenerationEU - CUP E11F22000680006</t>
  </si>
  <si>
    <t>01.08.1 - 790/4036/99 - "INVESTIMENTO 1.2 ABILITAZIONE AL CLOUD PER LE PA LOCALI COMUNI" - MISURA M1C1 PNRR - NextGenerationeEU - CUP E11C22000420006</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</si>
  <si>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</si>
  <si>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</si>
  <si>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</si>
  <si>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</si>
  <si>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</si>
  <si>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</si>
  <si>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</si>
  <si>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</si>
  <si>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</si>
  <si>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</si>
  <si>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</si>
  <si>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03.02.1 - 30/1004/99 - CANONE PER LA VIDEO SORVEGLIANZA</t>
  </si>
  <si>
    <t>U.1.03.02.05.999 - Utenze e canoni per altri servizi n.a.c.</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</si>
  <si>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</si>
  <si>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</si>
  <si>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</si>
  <si>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</si>
  <si>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04.01.1 - 1460/4034/99 - CONSULENZE PER AULA PSICOMOTRICITA'</t>
  </si>
  <si>
    <t>04.01.1 - 1460/4035/99 - CORSO DI INGLESE PER ALUNNI SCUOLA INFANZIA</t>
  </si>
  <si>
    <t>04.02.1 - 1560/1366/1 - SPESE BENI CONSUMO SCUOLA ELEMENTARE - ECONOMATO</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</si>
  <si>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</si>
  <si>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</si>
  <si>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</si>
  <si>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</si>
  <si>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</si>
  <si>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</si>
  <si>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</si>
  <si>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</si>
  <si>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</si>
  <si>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</si>
  <si>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</si>
  <si>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</si>
  <si>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06.01.1 - 30/1831/99 - ATTIVITA' SPORTIVE</t>
  </si>
  <si>
    <t>08.01.1 - 2780/1925/1 - SPESE PER SERVIZI MANUTENZIONE</t>
  </si>
  <si>
    <t>08.02.1 - 3220/1545/99 - SPESE PER ALLOGGI E.R.P. - MANUTENZIONI VARIE</t>
  </si>
  <si>
    <t>08.02.1 - 3220/1546/99 - SPESE PER ALLOGGI E.R.P. - UTENZE VARIE</t>
  </si>
  <si>
    <t>09.01.1 - 470/1158/99 - CENSI E CANONI</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</si>
  <si>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</si>
  <si>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</si>
  <si>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</si>
  <si>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</si>
  <si>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</si>
  <si>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</si>
  <si>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</si>
  <si>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</si>
  <si>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</si>
  <si>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</si>
  <si>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</si>
  <si>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</si>
  <si>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</si>
  <si>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</si>
  <si>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</si>
  <si>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</si>
  <si>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</si>
  <si>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</si>
  <si>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</si>
  <si>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</si>
  <si>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</si>
  <si>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</si>
  <si>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</si>
  <si>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</si>
  <si>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</si>
  <si>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</si>
  <si>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</si>
  <si>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</si>
  <si>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</si>
  <si>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</si>
  <si>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</si>
  <si>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</si>
  <si>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12.09.1 - 4200/1662/99 - ACQUISTO BENI PER CIMITERI</t>
  </si>
  <si>
    <t>12.09.1 - 4200/1663/99 - UTENZE VARIE CIMITERI</t>
  </si>
  <si>
    <t>13.07.1 - 3880/1640/99 - SPESA PER MANTENIMENTO CANI</t>
  </si>
  <si>
    <t>U.1.03.02.15.011 - Contratti di servizio per la lotta al randagismo</t>
  </si>
  <si>
    <t>14.04.1 - 580/1088/99 - SPESA SPORTELLO UNICO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</si>
  <si>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</si>
  <si>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</si>
  <si>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</si>
  <si>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</si>
  <si>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01.03.1 - 270/2076/1 - TAGLI SPENDING REVIEW ORDINARIA</t>
  </si>
  <si>
    <t>U.1.04.01.01.000 - Trasferimenti correnti a Amministrazioni Centrali</t>
  </si>
  <si>
    <t>U.1.04.01.01.001 - Trasferimenti correnti a Ministeri</t>
  </si>
  <si>
    <t>01.03.1 - 270/2076/99 - TAGLI SPENDING REVIEW INFORMATICA</t>
  </si>
  <si>
    <t>U.1.04.01.01.020 - Trasferimenti correnti al Ministero dell'economia in attuazione di norme in materia di contenimento di spesa</t>
  </si>
  <si>
    <t>01.07.1 - 160/1010/99 - CONTRIBUTO ASSOCIAZIONE ANUSCA</t>
  </si>
  <si>
    <t>U.1.04.04.01.000 - Trasferimenti correnti a Istituzioni Sociali Private</t>
  </si>
  <si>
    <t>U.1.04.04.01.001 - Trasferimenti correnti a Istituzioni Sociali Private</t>
  </si>
  <si>
    <t>01.11.1 - 820/1069/99 - QUOTE PARTECIPAZIONE CONSORZI ED ASSOCIAZIONI</t>
  </si>
  <si>
    <t>U.1.04.01.02.000 - Trasferimenti correnti a Amministrazioni Locali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</si>
  <si>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</si>
  <si>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</si>
  <si>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</si>
  <si>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</si>
  <si>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</si>
  <si>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</si>
  <si>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04.01.1 - 1480/1509/99 - CONTRIBUTI ALLE FAMIGLIE</t>
  </si>
  <si>
    <t>U.1.04.02.05.000 - Altri trasferimenti a famiglie</t>
  </si>
  <si>
    <t>U.1.04.02.05.999 - Altri trasferimenti a famiglie n.a.c.</t>
  </si>
  <si>
    <t>04.06.1 - 1590/1431/99 - Convenzione scuolabus</t>
  </si>
  <si>
    <t>05.02.1 - 30/1511/99 - adesione sistema bibliotecario</t>
  </si>
  <si>
    <t>06.01.1 - 2470/1830/99 - CONTRIBUTI PER INIZIATIVE RICREATIVE E SPORTIVE</t>
  </si>
  <si>
    <t>09.03.1 - 3540/1741/99 - SPESE PER SMALTIMENTO RIFIUTI SPECIALI (DISCARICA INERTI)</t>
  </si>
  <si>
    <t>U.1.04.03.99.000 - Trasferimenti correnti a altre imprese</t>
  </si>
  <si>
    <t>U.1.04.03.99.999 - Trasferimenti correnti a altre imprese</t>
  </si>
  <si>
    <t>11.01.1 - 3350/1507/99 - CONTRIBUTO ALLA PROTEZIONE CIVILE</t>
  </si>
  <si>
    <t>12.03.1 - 4120/1886/99 - CONVENZIONE PER TRASPORTO ANZIANI</t>
  </si>
  <si>
    <t>12.04.1 - 4120/1878/99 - ASSISTENZA INDIGENTI E BISOGNOSI</t>
  </si>
  <si>
    <t>U.1.04.02.02.000 - Interventi assistenziali</t>
  </si>
  <si>
    <t>U.1.04.02.02.999 - Altri assegni e sussidi assistenziali</t>
  </si>
  <si>
    <t>12.05.1 - 4120/1879/1 - CONTRIBUTI ALLE FAMIGLIE</t>
  </si>
  <si>
    <t>12.06.1 - 3240/1547/99 - INTEGRAZIONE DEI CANONI DI LOCAZIONE PER I CONDUTTORI MENO ABBIENTI</t>
  </si>
  <si>
    <t>12.07.1 - 4120/1876/99 - SERVIZI SOCIO ASSISTENZIALE QUOTA U.S.S.L.</t>
  </si>
  <si>
    <t>U.1.04.01.02.011 - Trasferimenti correnti a Aziende sanitarie locali n.a.f.</t>
  </si>
  <si>
    <t>12.08.1 - 3240/1548/99 - SOSTEGNI VARI A ONLUS</t>
  </si>
  <si>
    <t>01.05.1 - 170/1070/1 - QUOTA INTERESSI PASSIVI PER MUTUI CDP - IMMOBILI</t>
  </si>
  <si>
    <t>U.1.07.05.04.000 - Interessi passivi su finanziamenti a medio lungo termine a Imprese</t>
  </si>
  <si>
    <t>U.1.07.05.04.003 - Interessi passivi a Cassa Depositi e Prestiti SPA su mutui e altri finanziamenti a medio lungo termine</t>
  </si>
  <si>
    <t>Semestrale</t>
  </si>
  <si>
    <t>10.05.1 - 3140/1826/1 - QUOTA INTERESSI PASSIVI PER MUTUI UNICREDIT - SPAZZATRICE</t>
  </si>
  <si>
    <t>U.1.07.05.04.999 - Interessi passivi a altre imprese su finanziamenti a medio lungo termine</t>
  </si>
  <si>
    <t>50.01.1 - 2370/1825/99 - INTERESSI PASSIVI MUTUO PISCINA</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</si>
  <si>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</si>
  <si>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</si>
  <si>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</si>
  <si>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50.01.1 - 3140/1826/99 - INTERESSI PASSIVI PER ACQUISTO SPAZZATRICE (UNICREDIT)</t>
  </si>
  <si>
    <t>01.02.1 - 120/1021/1 - SPESE PER PERSONALE IN COMANDO INTERNO - UFFICIO SEGRETERIA</t>
  </si>
  <si>
    <t>U.1.09.01.01.000 - Rimborsi per spese di personale (comando, distacco, fuori ruolo, convenzioni, ecc…)</t>
  </si>
  <si>
    <t>U.1.09.01.01.001 - Rimborsi per spese di personale (comando, distacco, fuori ruolo, convenzioni, ecc…)</t>
  </si>
  <si>
    <t>01.04.1 - 410/2157/99 - SGRAVI E RESTITUZIONE DI TRIBUTI ED ENTRATE (PRIVATI)</t>
  </si>
  <si>
    <t>U.1.09.99.04.000 - Rimborsi di parte corrente a Famiglie di somme non dovute o incassate in eccesso</t>
  </si>
  <si>
    <t>U.1.09.99.04.001 - Rimborsi di parte corrente a Famiglie di somme non dovute o incassate in eccesso</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</si>
  <si>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</si>
  <si>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</si>
  <si>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</si>
  <si>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</si>
  <si>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</si>
  <si>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</si>
  <si>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</si>
  <si>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</si>
  <si>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</si>
  <si>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</si>
  <si>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</si>
  <si>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</si>
  <si>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</si>
  <si>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</si>
  <si>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</si>
  <si>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20.01.1 - 880/2151/99 - FONDO DI RISERVA</t>
  </si>
  <si>
    <t>01.05.2 - 460/3055/99 - ACQUISIZIONE IMMOBILI DA DEMOLIRE</t>
  </si>
  <si>
    <t>U.2.02.01.10.000 - Beni immobili di valore culturale, storico ed artistico</t>
  </si>
  <si>
    <t>U.2.02.01.10.001 - Fabbricati ad uso abitativo di valore culturale, storico ed artistico</t>
  </si>
  <si>
    <t>01.05.2 - 6130/3054/99 - MANUTENZIONE STRAORDINARIA BENI COMUNALI</t>
  </si>
  <si>
    <t>U.2.02.01.09.000 - Beni immobili</t>
  </si>
  <si>
    <t>09.08.2 - 9030/3356/99 - FONDI CIPE  MIRATI AD INTERVENTI IN CAMPO AMBIENTALE</t>
  </si>
  <si>
    <t>U.2.02.01.04.000 - Impianti e macchinari</t>
  </si>
  <si>
    <t>U.2.02.01.04.002 - Impianti</t>
  </si>
  <si>
    <t>10.05.2 - 8230/3472/99 - MANUTENZIONE STRAORD. VIE E PIAZZE</t>
  </si>
  <si>
    <t>U.2.02.01.09.012 - Infrastrutture stradali</t>
  </si>
  <si>
    <t>10.05.2 - 8230/3480/99 - MANUTENZIONE STRAORDINARIA STRADE ESTERNE (OO.UU.)</t>
  </si>
  <si>
    <t>12.09.2 - 9530/3306/99 - MANUTENZ.NE  CIMITERO</t>
  </si>
  <si>
    <t>U.2.02.01.09.015 - Cimiteri</t>
  </si>
  <si>
    <t>01.05.2 - 8590/4022/1 - PNRR - MISURA M2.C4.I2 - 2 PREVENIRE E CONTRASTARE GLI EFFETTI DEI CAMBIAMENTI CLIMATICI SUI FENOMENI DI DISSESTO IDREOGEOLOGICO E SULLA VULNERABILUTA' DEL TERRITORIO</t>
  </si>
  <si>
    <t>U.2.03.01.01.000 - Contributi agli investimenti a Amministrazioni Centrali</t>
  </si>
  <si>
    <t>U.2.03.01.01.001 - Contributi agli investimenti a Ministeri</t>
  </si>
  <si>
    <t>17.01.2 - 9070/4061/1 - REALIZZAZIONE IMPIANTO FOTOVOLTAICO (CER) 1° LOTTO</t>
  </si>
  <si>
    <t>03.02.2 - 6170/3473/1 - MANUTENZIONE STRAORDINARIA IMPIANTO DI VIDEOSORVEGLIANZA</t>
  </si>
  <si>
    <t>U.2.05.99.99.000 - Altre spese in conto capitale n.a.c.</t>
  </si>
  <si>
    <t>U.2.05.99.99.999 - Altre spese in conto capitale n.a.c.</t>
  </si>
  <si>
    <t>03.02.2 - 9030/3473/99 - IMPIANTO VIDEOSOVEGLIANZA PER CONTROLLO DEL TERRITORIO</t>
  </si>
  <si>
    <t>04.02.2 - 7170/3130/99 - MANUNTEZIONE STRAORDINARIA SCUOLE PRIMARIA E INFANZIA</t>
  </si>
  <si>
    <t>05.01.2 - 7650/4018/99 - MANUTENZIONE ARCO</t>
  </si>
  <si>
    <t>06.01.2 - 7870/3405/99 - SPESE MANUTENZIONE E FUNZIONAMENTO IMPIANTI SPORTIVI (FONDI CIPE)</t>
  </si>
  <si>
    <t>06.01.2 - 7870/3407/99 - ATTREZZATURE ED IMPIANTI PER CUCINA TENSOSTRUTTURA</t>
  </si>
  <si>
    <t>09.02.2 - 6170/3470/99 - COSTRUZIONE DI SCIVOLO DI VARO IN PROSSIMITA' ARGINE DEL FIUME PO</t>
  </si>
  <si>
    <t>09.02.2 - 9110/4024/99 - RIQUALIFICAZIONE CAMMINAMENTO VIALE STAZIONE</t>
  </si>
  <si>
    <t>16.01.2 - 10250/4021/99 - SPESE PER FONDI RUSTICI</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</si>
  <si>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</si>
  <si>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</si>
  <si>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</si>
  <si>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</si>
  <si>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</si>
  <si>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</si>
  <si>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</si>
  <si>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</si>
  <si>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</si>
  <si>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</si>
  <si>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</si>
  <si>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</si>
  <si>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</si>
  <si>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</si>
  <si>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</si>
  <si>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</si>
  <si>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</si>
  <si>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</si>
  <si>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</si>
  <si>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</si>
  <si>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</si>
  <si>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</si>
  <si>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</si>
  <si>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</si>
  <si>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</si>
  <si>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</si>
  <si>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</si>
  <si>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</si>
  <si>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</si>
  <si>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</si>
  <si>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</si>
  <si>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</si>
  <si>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99.01.7 - 13570/4005/99 - SPESE PER SERVIZI PER CONTO DI TERZI</t>
  </si>
  <si>
    <t>U.7.02.01.02.000 - Acquisto di servizi per conto di terzi</t>
  </si>
  <si>
    <t>U.7.02.01.02.001 - Acquisto di servizi per conto di terzi</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</si>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</sst>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double">
        <color auto="1"/>
      </left>
      <right style="double">
        <color auto="1"/>
      </right>
      <top style="double">
        <color auto="1"/>
      </top>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4">
    <xf numFmtId="0" fontId="0" fillId="0" borderId="0" xfId="0"/>
    <xf numFmtId="0" fontId="12" fillId="0" borderId="81" xfId="12" applyFont="1" applyBorder="1" applyAlignment="1">
      <alignment horizontal="center" vertical="center" wrapText="1"/>
    </xf>
    <xf numFmtId="0" fontId="12" fillId="0" borderId="0" xfId="12" applyFont="1" applyAlignment="1">
      <alignment horizontal="center" vertical="center" wrapText="1"/>
    </xf>
    <xf numFmtId="0" fontId="10" fillId="0" borderId="10" xfId="12" applyFont="1" applyBorder="1" applyAlignment="1">
      <alignment horizontal="center" vertical="center"/>
    </xf>
    <xf numFmtId="0" fontId="10" fillId="0" borderId="80" xfId="12" applyFont="1" applyBorder="1" applyAlignment="1">
      <alignment horizontal="center" vertical="center"/>
    </xf>
    <xf numFmtId="0" fontId="10" fillId="0" borderId="79" xfId="12" applyFont="1" applyBorder="1" applyAlignment="1">
      <alignment horizontal="right" vertical="center" wrapText="1"/>
    </xf>
    <xf numFmtId="0" fontId="10" fillId="0" borderId="10" xfId="12" applyFont="1" applyBorder="1" applyAlignment="1">
      <alignment horizontal="right" vertical="center" wrapText="1"/>
    </xf>
    <xf numFmtId="0" fontId="10" fillId="0" borderId="21" xfId="12" applyFont="1" applyBorder="1" applyAlignment="1">
      <alignment horizontal="center" vertical="center"/>
    </xf>
    <xf numFmtId="0" fontId="10" fillId="0" borderId="20" xfId="12" applyFont="1" applyBorder="1" applyAlignment="1">
      <alignment horizontal="center" vertical="center"/>
    </xf>
    <xf numFmtId="0" fontId="10" fillId="0" borderId="76" xfId="12" applyFont="1" applyBorder="1" applyAlignment="1">
      <alignment horizontal="center" vertical="center"/>
    </xf>
    <xf numFmtId="0" fontId="10" fillId="0" borderId="78" xfId="12" applyFont="1" applyBorder="1" applyAlignment="1">
      <alignment horizontal="center" vertical="center" wrapText="1"/>
    </xf>
    <xf numFmtId="0" fontId="10" fillId="0" borderId="77" xfId="12" applyFont="1" applyBorder="1" applyAlignment="1">
      <alignment horizontal="center" vertical="center" wrapText="1"/>
    </xf>
    <xf numFmtId="0" fontId="5" fillId="0" borderId="0" xfId="12" applyFont="1" applyAlignment="1">
      <alignment horizontal="left" wrapText="1"/>
    </xf>
    <xf numFmtId="0" fontId="4" fillId="0" borderId="0" xfId="12" applyFont="1" applyAlignment="1">
      <alignment horizontal="left" wrapText="1"/>
    </xf>
    <xf numFmtId="0" fontId="4" fillId="0" borderId="0" xfId="12"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0" xfId="12" applyFont="1" applyAlignment="1">
      <alignment vertical="top"/>
    </xf>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0"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0" fillId="0" borderId="11" xfId="12" applyFont="1" applyBorder="1" applyAlignment="1">
      <alignment horizontal="right" vertical="center" wrapText="1"/>
    </xf>
    <xf numFmtId="0" fontId="10" fillId="0" borderId="69" xfId="12" applyFont="1" applyBorder="1" applyAlignment="1">
      <alignment horizontal="right" vertical="center" wrapText="1"/>
    </xf>
    <xf numFmtId="0" fontId="10" fillId="0" borderId="76"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69" xfId="12" applyFont="1" applyBorder="1" applyAlignment="1">
      <alignment horizontal="center" vertical="center"/>
    </xf>
    <xf numFmtId="0" fontId="22" fillId="0" borderId="0" xfId="12" applyFont="1" applyAlignment="1">
      <alignment horizontal="center" vertical="center" wrapText="1"/>
    </xf>
    <xf numFmtId="0" fontId="12" fillId="0" borderId="70" xfId="12" applyFont="1" applyBorder="1" applyAlignment="1">
      <alignment horizontal="center" vertical="center" wrapText="1"/>
    </xf>
    <xf numFmtId="0" fontId="12" fillId="0" borderId="71" xfId="12" applyFont="1" applyBorder="1" applyAlignment="1">
      <alignment horizontal="center" vertical="center" wrapText="1"/>
    </xf>
    <xf numFmtId="0" fontId="12" fillId="0" borderId="72" xfId="12" applyFont="1" applyBorder="1" applyAlignment="1">
      <alignment horizontal="center" vertical="center" wrapText="1"/>
    </xf>
    <xf numFmtId="0" fontId="12" fillId="0" borderId="73"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74" xfId="12" applyFont="1" applyBorder="1" applyAlignment="1">
      <alignment horizontal="center" vertical="center" wrapText="1"/>
    </xf>
    <xf numFmtId="0" fontId="12" fillId="0" borderId="75"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topLeftCell="A100"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283" t="s">
        <v>146</v>
      </c>
      <c r="C1" s="283"/>
      <c r="D1" s="283"/>
      <c r="E1" s="283"/>
      <c r="F1" s="283"/>
      <c r="G1" s="283"/>
      <c r="H1" s="283"/>
      <c r="I1" s="283"/>
      <c r="J1" s="283"/>
    </row>
    <row r="2" spans="1:10" ht="16.5" customHeight="1" x14ac:dyDescent="0.25">
      <c r="B2" s="283"/>
      <c r="C2" s="283"/>
      <c r="D2" s="283"/>
      <c r="E2" s="283"/>
      <c r="F2" s="283"/>
      <c r="G2" s="283"/>
      <c r="H2" s="283"/>
      <c r="I2" s="283"/>
      <c r="J2" s="283"/>
    </row>
    <row r="3" spans="1:10" s="22" customFormat="1" x14ac:dyDescent="0.2">
      <c r="A3" s="14" t="s">
        <v>145</v>
      </c>
      <c r="B3" s="14"/>
      <c r="C3" s="14"/>
      <c r="D3" s="14"/>
      <c r="E3" s="14"/>
      <c r="F3" s="14"/>
      <c r="G3" s="14"/>
      <c r="H3" s="14"/>
      <c r="I3" s="14"/>
      <c r="J3" s="14"/>
    </row>
    <row r="4" spans="1:10" x14ac:dyDescent="0.25">
      <c r="A4" s="13" t="s">
        <v>150</v>
      </c>
      <c r="B4" s="13"/>
      <c r="C4" s="13"/>
      <c r="D4" s="13"/>
      <c r="E4" s="13"/>
      <c r="F4" s="13"/>
      <c r="G4" s="13"/>
      <c r="H4" s="13"/>
      <c r="I4" s="13"/>
      <c r="J4" s="13"/>
    </row>
    <row r="5" spans="1:10" x14ac:dyDescent="0.25">
      <c r="A5" s="12" t="s">
        <v>164</v>
      </c>
      <c r="B5" s="12"/>
      <c r="C5" s="12"/>
      <c r="D5" s="12"/>
      <c r="E5" s="12"/>
      <c r="F5" s="12"/>
      <c r="G5" s="12"/>
      <c r="H5" s="12"/>
      <c r="I5" s="12"/>
      <c r="J5" s="12"/>
    </row>
    <row r="6" spans="1:10" x14ac:dyDescent="0.25">
      <c r="A6" s="14" t="s">
        <v>165</v>
      </c>
      <c r="B6" s="14"/>
      <c r="C6" s="14"/>
      <c r="D6" s="14"/>
      <c r="E6" s="14"/>
      <c r="F6" s="14"/>
      <c r="G6" s="14"/>
      <c r="H6" s="14"/>
      <c r="I6" s="14"/>
      <c r="J6" s="14"/>
    </row>
    <row r="7" spans="1:10" x14ac:dyDescent="0.25">
      <c r="A7" s="13" t="s">
        <v>153</v>
      </c>
      <c r="B7" s="13"/>
      <c r="C7" s="13"/>
      <c r="D7" s="13"/>
      <c r="E7" s="13"/>
      <c r="F7" s="13"/>
      <c r="G7" s="13"/>
      <c r="H7" s="13"/>
      <c r="I7" s="13"/>
      <c r="J7" s="13"/>
    </row>
    <row r="8" spans="1:10" x14ac:dyDescent="0.25">
      <c r="A8" s="13" t="s">
        <v>152</v>
      </c>
      <c r="B8" s="13"/>
      <c r="C8" s="13"/>
      <c r="D8" s="13"/>
      <c r="E8" s="13"/>
      <c r="F8" s="13"/>
      <c r="G8" s="13"/>
      <c r="H8" s="13"/>
      <c r="I8" s="13"/>
      <c r="J8" s="13"/>
    </row>
    <row r="9" spans="1:10" x14ac:dyDescent="0.25">
      <c r="A9" s="12" t="s">
        <v>166</v>
      </c>
      <c r="B9" s="12"/>
      <c r="C9" s="12"/>
      <c r="D9" s="12"/>
      <c r="E9" s="12"/>
      <c r="F9" s="12"/>
      <c r="G9" s="12"/>
      <c r="H9" s="12"/>
      <c r="I9" s="12"/>
      <c r="J9" s="12"/>
    </row>
    <row r="10" spans="1:10" s="25" customFormat="1" ht="18.75" customHeight="1" x14ac:dyDescent="0.25">
      <c r="A10" s="23"/>
      <c r="B10" s="24"/>
      <c r="C10" s="24"/>
      <c r="D10" s="24"/>
      <c r="E10" s="24"/>
      <c r="F10" s="24"/>
      <c r="G10" s="24"/>
      <c r="H10" s="24"/>
      <c r="I10" s="24"/>
      <c r="J10" s="24"/>
    </row>
    <row r="11" spans="1:10" ht="15.6" customHeight="1" x14ac:dyDescent="0.25">
      <c r="A11" s="276" t="s">
        <v>130</v>
      </c>
      <c r="B11" s="4" t="s">
        <v>131</v>
      </c>
      <c r="C11" s="280" t="s">
        <v>3</v>
      </c>
      <c r="D11" s="281"/>
      <c r="E11" s="281"/>
      <c r="F11" s="281"/>
      <c r="G11" s="281"/>
      <c r="H11" s="281"/>
      <c r="I11" s="281"/>
      <c r="J11" s="282"/>
    </row>
    <row r="12" spans="1:10" ht="33" customHeight="1" x14ac:dyDescent="0.25">
      <c r="A12" s="277"/>
      <c r="B12" s="8"/>
      <c r="C12" s="2" t="s">
        <v>177</v>
      </c>
      <c r="D12" s="1"/>
      <c r="E12" s="284" t="s">
        <v>178</v>
      </c>
      <c r="F12" s="285"/>
      <c r="G12" s="286" t="s">
        <v>179</v>
      </c>
      <c r="H12" s="285"/>
      <c r="I12" s="286" t="s">
        <v>180</v>
      </c>
      <c r="J12" s="287"/>
    </row>
    <row r="13" spans="1:10" ht="37.5" customHeight="1" x14ac:dyDescent="0.25">
      <c r="A13" s="278"/>
      <c r="B13" s="3"/>
      <c r="C13" s="26" t="s">
        <v>143</v>
      </c>
      <c r="D13" s="27" t="s">
        <v>156</v>
      </c>
      <c r="E13" s="28" t="s">
        <v>143</v>
      </c>
      <c r="F13" s="29" t="s">
        <v>156</v>
      </c>
      <c r="G13" s="30" t="s">
        <v>143</v>
      </c>
      <c r="H13" s="29" t="s">
        <v>156</v>
      </c>
      <c r="I13" s="30" t="s">
        <v>143</v>
      </c>
      <c r="J13" s="31" t="s">
        <v>4</v>
      </c>
    </row>
    <row r="14" spans="1:10" s="35" customFormat="1" ht="19.5" customHeight="1" x14ac:dyDescent="0.2">
      <c r="A14" s="32"/>
      <c r="B14" s="33" t="s">
        <v>138</v>
      </c>
      <c r="C14" s="63">
        <v>940907.81</v>
      </c>
      <c r="D14" s="64">
        <v>764761.75</v>
      </c>
      <c r="E14" s="34"/>
      <c r="F14" s="34"/>
      <c r="G14" s="34"/>
      <c r="H14" s="34"/>
      <c r="I14" s="34"/>
      <c r="J14" s="34"/>
    </row>
    <row r="15" spans="1:10" s="38" customFormat="1" x14ac:dyDescent="0.2">
      <c r="A15" s="32"/>
      <c r="B15" s="36" t="s">
        <v>157</v>
      </c>
      <c r="C15" s="15"/>
      <c r="D15" s="64">
        <v>764761.75</v>
      </c>
      <c r="E15" s="37"/>
      <c r="F15" s="37"/>
      <c r="G15" s="37"/>
      <c r="H15" s="37"/>
      <c r="I15" s="37"/>
      <c r="J15" s="37"/>
    </row>
    <row r="16" spans="1:10" s="38" customFormat="1" x14ac:dyDescent="0.2">
      <c r="A16" s="32"/>
      <c r="B16" s="39"/>
      <c r="C16" s="40"/>
      <c r="D16" s="40"/>
      <c r="E16" s="41"/>
      <c r="F16" s="41"/>
      <c r="G16" s="41"/>
      <c r="H16" s="41"/>
      <c r="I16" s="41"/>
      <c r="J16" s="41"/>
    </row>
    <row r="17" spans="1:10" s="38" customFormat="1" x14ac:dyDescent="0.25">
      <c r="A17" s="42" t="s">
        <v>7</v>
      </c>
      <c r="B17" s="43" t="s">
        <v>6</v>
      </c>
      <c r="C17" s="65">
        <f t="shared" ref="C17:J17" si="0">+C18+C25+C26+C27</f>
        <v>136536.28</v>
      </c>
      <c r="D17" s="66">
        <f t="shared" si="0"/>
        <v>160808.99999999997</v>
      </c>
      <c r="E17" s="66">
        <f t="shared" si="0"/>
        <v>362280.37</v>
      </c>
      <c r="F17" s="66">
        <f t="shared" si="0"/>
        <v>302188.87</v>
      </c>
      <c r="G17" s="66">
        <f t="shared" si="0"/>
        <v>479150.21999999991</v>
      </c>
      <c r="H17" s="66">
        <f t="shared" si="0"/>
        <v>701445.99</v>
      </c>
      <c r="I17" s="66">
        <f t="shared" si="0"/>
        <v>707344.28</v>
      </c>
      <c r="J17" s="67">
        <f t="shared" si="0"/>
        <v>1075021.6199999999</v>
      </c>
    </row>
    <row r="18" spans="1:10" x14ac:dyDescent="0.25">
      <c r="A18" s="44" t="s">
        <v>147</v>
      </c>
      <c r="B18" s="43" t="s">
        <v>148</v>
      </c>
      <c r="C18" s="68">
        <f t="shared" ref="C18:J18" si="1">SUM(C19:C24)</f>
        <v>136536.28</v>
      </c>
      <c r="D18" s="69">
        <f t="shared" si="1"/>
        <v>160808.99999999997</v>
      </c>
      <c r="E18" s="70">
        <f t="shared" si="1"/>
        <v>362280.37</v>
      </c>
      <c r="F18" s="69">
        <f t="shared" si="1"/>
        <v>302188.87</v>
      </c>
      <c r="G18" s="70">
        <f t="shared" si="1"/>
        <v>479150.21999999991</v>
      </c>
      <c r="H18" s="70">
        <f t="shared" si="1"/>
        <v>701445.99</v>
      </c>
      <c r="I18" s="70">
        <f t="shared" si="1"/>
        <v>707344.28</v>
      </c>
      <c r="J18" s="71">
        <f t="shared" si="1"/>
        <v>1075021.6199999999</v>
      </c>
    </row>
    <row r="19" spans="1:10" x14ac:dyDescent="0.25">
      <c r="A19" s="44" t="s">
        <v>142</v>
      </c>
      <c r="B19" s="43" t="s">
        <v>154</v>
      </c>
      <c r="C19" s="72">
        <v>104955.25</v>
      </c>
      <c r="D19" s="73">
        <v>106667.67</v>
      </c>
      <c r="E19" s="74">
        <v>257650.49</v>
      </c>
      <c r="F19" s="74">
        <v>119050.61</v>
      </c>
      <c r="G19" s="74">
        <v>270601.65999999997</v>
      </c>
      <c r="H19" s="74">
        <v>321635.93</v>
      </c>
      <c r="I19" s="73">
        <v>397846.49</v>
      </c>
      <c r="J19" s="75">
        <v>488091.41</v>
      </c>
    </row>
    <row r="20" spans="1:10" x14ac:dyDescent="0.25">
      <c r="A20" s="44" t="s">
        <v>141</v>
      </c>
      <c r="B20" s="43" t="s">
        <v>140</v>
      </c>
      <c r="C20" s="72">
        <v>16842.96</v>
      </c>
      <c r="D20" s="73">
        <v>27713.16</v>
      </c>
      <c r="E20" s="74">
        <v>42972.76</v>
      </c>
      <c r="F20" s="74">
        <v>55426.32</v>
      </c>
      <c r="G20" s="74">
        <v>69868.36</v>
      </c>
      <c r="H20" s="74">
        <v>83139.48</v>
      </c>
      <c r="I20" s="73">
        <v>92538.98</v>
      </c>
      <c r="J20" s="75">
        <v>110852.65</v>
      </c>
    </row>
    <row r="21" spans="1:10" x14ac:dyDescent="0.25">
      <c r="A21" s="44" t="s">
        <v>139</v>
      </c>
      <c r="B21" s="43" t="s">
        <v>181</v>
      </c>
      <c r="C21" s="72">
        <v>14726.84</v>
      </c>
      <c r="D21" s="73">
        <v>26303.71</v>
      </c>
      <c r="E21" s="74">
        <v>61645.89</v>
      </c>
      <c r="F21" s="74">
        <v>127587.48</v>
      </c>
      <c r="G21" s="74">
        <v>138003.79</v>
      </c>
      <c r="H21" s="74">
        <v>295846.12</v>
      </c>
      <c r="I21" s="73">
        <v>216282.4</v>
      </c>
      <c r="J21" s="75">
        <v>475253.1</v>
      </c>
    </row>
    <row r="22" spans="1:10" x14ac:dyDescent="0.25">
      <c r="A22" s="44" t="s">
        <v>182</v>
      </c>
      <c r="B22" s="43" t="s">
        <v>183</v>
      </c>
      <c r="C22" s="72">
        <v>11.23</v>
      </c>
      <c r="D22" s="73">
        <v>124.46</v>
      </c>
      <c r="E22" s="74">
        <v>11.23</v>
      </c>
      <c r="F22" s="74">
        <v>124.46</v>
      </c>
      <c r="G22" s="74">
        <v>676.41</v>
      </c>
      <c r="H22" s="74">
        <v>824.46</v>
      </c>
      <c r="I22" s="73">
        <v>676.41</v>
      </c>
      <c r="J22" s="75">
        <v>824.46</v>
      </c>
    </row>
    <row r="23" spans="1:10" x14ac:dyDescent="0.25">
      <c r="A23" s="44" t="s">
        <v>184</v>
      </c>
      <c r="B23" s="43" t="s">
        <v>185</v>
      </c>
      <c r="C23" s="72"/>
      <c r="D23" s="73"/>
      <c r="E23" s="74"/>
      <c r="F23" s="74"/>
      <c r="G23" s="74"/>
      <c r="H23" s="74"/>
      <c r="I23" s="73"/>
      <c r="J23" s="75"/>
    </row>
    <row r="24" spans="1:10" x14ac:dyDescent="0.25">
      <c r="A24" s="44"/>
      <c r="B24" s="43"/>
      <c r="C24" s="72"/>
      <c r="D24" s="74"/>
      <c r="E24" s="74"/>
      <c r="F24" s="74"/>
      <c r="G24" s="74"/>
      <c r="H24" s="74"/>
      <c r="I24" s="74"/>
      <c r="J24" s="75"/>
    </row>
    <row r="25" spans="1:10" x14ac:dyDescent="0.25">
      <c r="A25" s="44" t="s">
        <v>8</v>
      </c>
      <c r="B25" s="43" t="s">
        <v>158</v>
      </c>
      <c r="C25" s="72"/>
      <c r="D25" s="74"/>
      <c r="E25" s="74"/>
      <c r="F25" s="74"/>
      <c r="G25" s="74"/>
      <c r="H25" s="74"/>
      <c r="I25" s="74"/>
      <c r="J25" s="75"/>
    </row>
    <row r="26" spans="1:10" x14ac:dyDescent="0.25">
      <c r="A26" s="44" t="s">
        <v>9</v>
      </c>
      <c r="B26" s="43" t="s">
        <v>159</v>
      </c>
      <c r="C26" s="72"/>
      <c r="D26" s="74"/>
      <c r="E26" s="74"/>
      <c r="F26" s="74"/>
      <c r="G26" s="74"/>
      <c r="H26" s="74"/>
      <c r="I26" s="74"/>
      <c r="J26" s="75"/>
    </row>
    <row r="27" spans="1:10" x14ac:dyDescent="0.25">
      <c r="A27" s="44" t="s">
        <v>11</v>
      </c>
      <c r="B27" s="43" t="s">
        <v>10</v>
      </c>
      <c r="C27" s="72"/>
      <c r="D27" s="74"/>
      <c r="E27" s="74"/>
      <c r="F27" s="74"/>
      <c r="G27" s="74"/>
      <c r="H27" s="74"/>
      <c r="I27" s="74"/>
      <c r="J27" s="75"/>
    </row>
    <row r="28" spans="1:10" x14ac:dyDescent="0.25">
      <c r="A28" s="44" t="s">
        <v>13</v>
      </c>
      <c r="B28" s="45" t="s">
        <v>12</v>
      </c>
      <c r="C28" s="72"/>
      <c r="D28" s="74">
        <v>0</v>
      </c>
      <c r="E28" s="74">
        <v>51363.48</v>
      </c>
      <c r="F28" s="74">
        <v>59886.27</v>
      </c>
      <c r="G28" s="74">
        <v>62510.26</v>
      </c>
      <c r="H28" s="74">
        <v>59886.27</v>
      </c>
      <c r="I28" s="74">
        <v>88979.83</v>
      </c>
      <c r="J28" s="75">
        <v>103659.36</v>
      </c>
    </row>
    <row r="29" spans="1:10" ht="30" x14ac:dyDescent="0.25">
      <c r="A29" s="46" t="s">
        <v>5</v>
      </c>
      <c r="B29" s="47" t="s">
        <v>136</v>
      </c>
      <c r="C29" s="76">
        <f t="shared" ref="C29:J29" si="2">+C17+C28</f>
        <v>136536.28</v>
      </c>
      <c r="D29" s="77">
        <f t="shared" si="2"/>
        <v>160808.99999999997</v>
      </c>
      <c r="E29" s="77">
        <f t="shared" si="2"/>
        <v>413643.85</v>
      </c>
      <c r="F29" s="77">
        <f t="shared" si="2"/>
        <v>362075.14</v>
      </c>
      <c r="G29" s="77">
        <f t="shared" si="2"/>
        <v>541660.47999999986</v>
      </c>
      <c r="H29" s="77">
        <f t="shared" si="2"/>
        <v>761332.26</v>
      </c>
      <c r="I29" s="77">
        <f t="shared" si="2"/>
        <v>796324.11</v>
      </c>
      <c r="J29" s="78">
        <f t="shared" si="2"/>
        <v>1178680.98</v>
      </c>
    </row>
    <row r="30" spans="1:10" s="48" customFormat="1" x14ac:dyDescent="0.25">
      <c r="A30" s="44" t="s">
        <v>17</v>
      </c>
      <c r="B30" s="43" t="s">
        <v>16</v>
      </c>
      <c r="C30" s="79">
        <v>23926.15</v>
      </c>
      <c r="D30" s="80">
        <v>31874.42</v>
      </c>
      <c r="E30" s="80">
        <v>39015.29</v>
      </c>
      <c r="F30" s="81">
        <v>159223.42000000001</v>
      </c>
      <c r="G30" s="81">
        <v>39941.5</v>
      </c>
      <c r="H30" s="81">
        <v>186513.53</v>
      </c>
      <c r="I30" s="82">
        <v>42185.1</v>
      </c>
      <c r="J30" s="83">
        <v>199219.53</v>
      </c>
    </row>
    <row r="31" spans="1:10" x14ac:dyDescent="0.25">
      <c r="A31" s="44" t="s">
        <v>19</v>
      </c>
      <c r="B31" s="43" t="s">
        <v>18</v>
      </c>
      <c r="C31" s="79"/>
      <c r="D31" s="80">
        <v>0</v>
      </c>
      <c r="E31" s="80"/>
      <c r="F31" s="81">
        <v>0</v>
      </c>
      <c r="G31" s="81"/>
      <c r="H31" s="81">
        <v>0</v>
      </c>
      <c r="I31" s="82"/>
      <c r="J31" s="83">
        <v>200</v>
      </c>
    </row>
    <row r="32" spans="1:10" x14ac:dyDescent="0.25">
      <c r="A32" s="44"/>
      <c r="B32" s="43" t="s">
        <v>120</v>
      </c>
      <c r="C32" s="79">
        <v>0</v>
      </c>
      <c r="D32" s="80">
        <v>4000</v>
      </c>
      <c r="E32" s="80">
        <v>1425.59</v>
      </c>
      <c r="F32" s="81">
        <v>5700</v>
      </c>
      <c r="G32" s="81">
        <v>1425.59</v>
      </c>
      <c r="H32" s="81">
        <v>5700</v>
      </c>
      <c r="I32" s="82">
        <v>8868.9599999999991</v>
      </c>
      <c r="J32" s="83">
        <v>7600</v>
      </c>
    </row>
    <row r="33" spans="1:10" x14ac:dyDescent="0.25">
      <c r="A33" s="46" t="s">
        <v>15</v>
      </c>
      <c r="B33" s="49" t="s">
        <v>135</v>
      </c>
      <c r="C33" s="76">
        <f t="shared" ref="C33:J33" si="3">+C32+C31+C30</f>
        <v>23926.15</v>
      </c>
      <c r="D33" s="77">
        <f t="shared" si="3"/>
        <v>35874.42</v>
      </c>
      <c r="E33" s="77">
        <f t="shared" si="3"/>
        <v>40440.879999999997</v>
      </c>
      <c r="F33" s="77">
        <f t="shared" si="3"/>
        <v>164923.42000000001</v>
      </c>
      <c r="G33" s="77">
        <f t="shared" si="3"/>
        <v>41367.089999999997</v>
      </c>
      <c r="H33" s="77">
        <f t="shared" si="3"/>
        <v>192213.53</v>
      </c>
      <c r="I33" s="77">
        <f t="shared" si="3"/>
        <v>51054.06</v>
      </c>
      <c r="J33" s="78">
        <f t="shared" si="3"/>
        <v>207019.53</v>
      </c>
    </row>
    <row r="34" spans="1:10" x14ac:dyDescent="0.25">
      <c r="A34" s="44" t="s">
        <v>22</v>
      </c>
      <c r="B34" s="50" t="s">
        <v>21</v>
      </c>
      <c r="C34" s="79">
        <v>24667.99</v>
      </c>
      <c r="D34" s="80">
        <v>42064.17</v>
      </c>
      <c r="E34" s="80">
        <v>49101.89</v>
      </c>
      <c r="F34" s="81">
        <v>66517.14</v>
      </c>
      <c r="G34" s="81">
        <v>57314.27</v>
      </c>
      <c r="H34" s="81">
        <v>79756.11</v>
      </c>
      <c r="I34" s="82">
        <v>71227.08</v>
      </c>
      <c r="J34" s="83">
        <v>109105.45</v>
      </c>
    </row>
    <row r="35" spans="1:10" ht="30" x14ac:dyDescent="0.25">
      <c r="A35" s="44" t="s">
        <v>24</v>
      </c>
      <c r="B35" s="50" t="s">
        <v>23</v>
      </c>
      <c r="C35" s="79">
        <v>5506.66</v>
      </c>
      <c r="D35" s="80">
        <v>2500</v>
      </c>
      <c r="E35" s="80">
        <v>9539.66</v>
      </c>
      <c r="F35" s="81">
        <v>5000</v>
      </c>
      <c r="G35" s="81">
        <v>12635.66</v>
      </c>
      <c r="H35" s="81">
        <v>7500</v>
      </c>
      <c r="I35" s="82">
        <v>14699.66</v>
      </c>
      <c r="J35" s="83">
        <v>10100</v>
      </c>
    </row>
    <row r="36" spans="1:10" x14ac:dyDescent="0.25">
      <c r="A36" s="44" t="s">
        <v>26</v>
      </c>
      <c r="B36" s="43" t="s">
        <v>25</v>
      </c>
      <c r="C36" s="79">
        <v>0.66</v>
      </c>
      <c r="D36" s="80">
        <v>50.19</v>
      </c>
      <c r="E36" s="80">
        <v>0.66</v>
      </c>
      <c r="F36" s="81">
        <v>50.19</v>
      </c>
      <c r="G36" s="81">
        <v>0.66</v>
      </c>
      <c r="H36" s="81">
        <v>50.19</v>
      </c>
      <c r="I36" s="82">
        <v>0.66</v>
      </c>
      <c r="J36" s="83">
        <v>50.19</v>
      </c>
    </row>
    <row r="37" spans="1:10" x14ac:dyDescent="0.25">
      <c r="A37" s="44" t="s">
        <v>28</v>
      </c>
      <c r="B37" s="43" t="s">
        <v>27</v>
      </c>
      <c r="C37" s="84"/>
      <c r="D37" s="85"/>
      <c r="E37" s="85"/>
      <c r="F37" s="86"/>
      <c r="G37" s="86"/>
      <c r="H37" s="86"/>
      <c r="I37" s="87"/>
      <c r="J37" s="88"/>
    </row>
    <row r="38" spans="1:10" x14ac:dyDescent="0.25">
      <c r="A38" s="44" t="s">
        <v>30</v>
      </c>
      <c r="B38" s="43" t="s">
        <v>29</v>
      </c>
      <c r="C38" s="84">
        <v>5295.51</v>
      </c>
      <c r="D38" s="85">
        <v>13353.84</v>
      </c>
      <c r="E38" s="85">
        <v>9737.52</v>
      </c>
      <c r="F38" s="86">
        <v>18538.71</v>
      </c>
      <c r="G38" s="86">
        <v>22038.78</v>
      </c>
      <c r="H38" s="86">
        <v>40516.800000000003</v>
      </c>
      <c r="I38" s="87">
        <v>28408.82</v>
      </c>
      <c r="J38" s="88">
        <v>69199.820000000007</v>
      </c>
    </row>
    <row r="39" spans="1:10" x14ac:dyDescent="0.25">
      <c r="A39" s="46" t="s">
        <v>20</v>
      </c>
      <c r="B39" s="49" t="s">
        <v>119</v>
      </c>
      <c r="C39" s="76">
        <f t="shared" ref="C39:J39" si="4">+C38+C37+C36+C35+C34</f>
        <v>35470.82</v>
      </c>
      <c r="D39" s="77">
        <f t="shared" si="4"/>
        <v>57968.2</v>
      </c>
      <c r="E39" s="77">
        <f t="shared" si="4"/>
        <v>68379.73</v>
      </c>
      <c r="F39" s="77">
        <f t="shared" si="4"/>
        <v>90106.04</v>
      </c>
      <c r="G39" s="77">
        <f t="shared" si="4"/>
        <v>91989.37</v>
      </c>
      <c r="H39" s="77">
        <f t="shared" si="4"/>
        <v>127823.1</v>
      </c>
      <c r="I39" s="77">
        <f t="shared" si="4"/>
        <v>114336.22</v>
      </c>
      <c r="J39" s="78">
        <f t="shared" si="4"/>
        <v>188455.46000000002</v>
      </c>
    </row>
    <row r="40" spans="1:10" x14ac:dyDescent="0.25">
      <c r="A40" s="44" t="s">
        <v>33</v>
      </c>
      <c r="B40" s="43" t="s">
        <v>32</v>
      </c>
      <c r="C40" s="84"/>
      <c r="D40" s="85"/>
      <c r="E40" s="85"/>
      <c r="F40" s="86"/>
      <c r="G40" s="86"/>
      <c r="H40" s="86"/>
      <c r="I40" s="87"/>
      <c r="J40" s="88"/>
    </row>
    <row r="41" spans="1:10" x14ac:dyDescent="0.25">
      <c r="A41" s="44" t="s">
        <v>34</v>
      </c>
      <c r="B41" s="43" t="s">
        <v>0</v>
      </c>
      <c r="C41" s="84">
        <v>69761.58</v>
      </c>
      <c r="D41" s="85">
        <v>71067.83</v>
      </c>
      <c r="E41" s="85">
        <v>71693.75</v>
      </c>
      <c r="F41" s="86">
        <v>71067.83</v>
      </c>
      <c r="G41" s="86">
        <v>152868.65</v>
      </c>
      <c r="H41" s="86">
        <v>71067.83</v>
      </c>
      <c r="I41" s="87">
        <v>152868.65</v>
      </c>
      <c r="J41" s="88">
        <v>287067.83</v>
      </c>
    </row>
    <row r="42" spans="1:10" x14ac:dyDescent="0.25">
      <c r="A42" s="44" t="s">
        <v>35</v>
      </c>
      <c r="B42" s="43" t="s">
        <v>1</v>
      </c>
      <c r="C42" s="84"/>
      <c r="D42" s="85"/>
      <c r="E42" s="85"/>
      <c r="F42" s="86"/>
      <c r="G42" s="86"/>
      <c r="H42" s="86"/>
      <c r="I42" s="87"/>
      <c r="J42" s="88"/>
    </row>
    <row r="43" spans="1:10" x14ac:dyDescent="0.25">
      <c r="A43" s="44" t="s">
        <v>37</v>
      </c>
      <c r="B43" s="43" t="s">
        <v>36</v>
      </c>
      <c r="C43" s="79"/>
      <c r="D43" s="80">
        <v>3464.6</v>
      </c>
      <c r="E43" s="80">
        <v>13675.4</v>
      </c>
      <c r="F43" s="81">
        <v>3464.6</v>
      </c>
      <c r="G43" s="81">
        <v>13675.4</v>
      </c>
      <c r="H43" s="81">
        <v>3464.6</v>
      </c>
      <c r="I43" s="82">
        <v>13675.4</v>
      </c>
      <c r="J43" s="83">
        <v>3464.6</v>
      </c>
    </row>
    <row r="44" spans="1:10" x14ac:dyDescent="0.25">
      <c r="A44" s="44" t="s">
        <v>38</v>
      </c>
      <c r="B44" s="43" t="s">
        <v>2</v>
      </c>
      <c r="C44" s="79"/>
      <c r="D44" s="80">
        <v>16</v>
      </c>
      <c r="E44" s="80"/>
      <c r="F44" s="81">
        <v>16</v>
      </c>
      <c r="G44" s="81"/>
      <c r="H44" s="81">
        <v>16</v>
      </c>
      <c r="I44" s="82">
        <v>2289.0100000000002</v>
      </c>
      <c r="J44" s="83">
        <v>5133.99</v>
      </c>
    </row>
    <row r="45" spans="1:10" x14ac:dyDescent="0.25">
      <c r="A45" s="46" t="s">
        <v>31</v>
      </c>
      <c r="B45" s="49" t="s">
        <v>118</v>
      </c>
      <c r="C45" s="76">
        <f t="shared" ref="C45:J45" si="5">+C44+C43+C42+C41+C40</f>
        <v>69761.58</v>
      </c>
      <c r="D45" s="77">
        <f t="shared" si="5"/>
        <v>74548.430000000008</v>
      </c>
      <c r="E45" s="77">
        <f t="shared" si="5"/>
        <v>85369.15</v>
      </c>
      <c r="F45" s="77">
        <f t="shared" si="5"/>
        <v>74548.430000000008</v>
      </c>
      <c r="G45" s="77">
        <f t="shared" si="5"/>
        <v>166544.04999999999</v>
      </c>
      <c r="H45" s="77">
        <f t="shared" si="5"/>
        <v>74548.430000000008</v>
      </c>
      <c r="I45" s="77">
        <f t="shared" si="5"/>
        <v>168833.06</v>
      </c>
      <c r="J45" s="78">
        <f t="shared" si="5"/>
        <v>295666.42000000004</v>
      </c>
    </row>
    <row r="46" spans="1:10" x14ac:dyDescent="0.25">
      <c r="A46" s="44" t="s">
        <v>41</v>
      </c>
      <c r="B46" s="43" t="s">
        <v>40</v>
      </c>
      <c r="C46" s="84"/>
      <c r="D46" s="85"/>
      <c r="E46" s="85"/>
      <c r="F46" s="86"/>
      <c r="G46" s="86"/>
      <c r="H46" s="86"/>
      <c r="I46" s="87"/>
      <c r="J46" s="88"/>
    </row>
    <row r="47" spans="1:10" x14ac:dyDescent="0.25">
      <c r="A47" s="44" t="s">
        <v>43</v>
      </c>
      <c r="B47" s="43" t="s">
        <v>42</v>
      </c>
      <c r="C47" s="84"/>
      <c r="D47" s="85"/>
      <c r="E47" s="85"/>
      <c r="F47" s="86"/>
      <c r="G47" s="86"/>
      <c r="H47" s="86"/>
      <c r="I47" s="87"/>
      <c r="J47" s="88"/>
    </row>
    <row r="48" spans="1:10" x14ac:dyDescent="0.25">
      <c r="A48" s="44" t="s">
        <v>45</v>
      </c>
      <c r="B48" s="43" t="s">
        <v>44</v>
      </c>
      <c r="C48" s="84"/>
      <c r="D48" s="85"/>
      <c r="E48" s="85"/>
      <c r="F48" s="86"/>
      <c r="G48" s="86"/>
      <c r="H48" s="86"/>
      <c r="I48" s="87"/>
      <c r="J48" s="88"/>
    </row>
    <row r="49" spans="1:10" x14ac:dyDescent="0.25">
      <c r="A49" s="44" t="s">
        <v>47</v>
      </c>
      <c r="B49" s="43" t="s">
        <v>46</v>
      </c>
      <c r="C49" s="89"/>
      <c r="D49" s="90"/>
      <c r="E49" s="90"/>
      <c r="F49" s="91"/>
      <c r="G49" s="91"/>
      <c r="H49" s="91"/>
      <c r="I49" s="92"/>
      <c r="J49" s="93"/>
    </row>
    <row r="50" spans="1:10" x14ac:dyDescent="0.25">
      <c r="A50" s="46" t="s">
        <v>39</v>
      </c>
      <c r="B50" s="47" t="s">
        <v>117</v>
      </c>
      <c r="C50" s="76">
        <f t="shared" ref="C50:J50" si="6">+C49+C48+C47+C46</f>
        <v>0</v>
      </c>
      <c r="D50" s="77">
        <f t="shared" si="6"/>
        <v>0</v>
      </c>
      <c r="E50" s="77">
        <f t="shared" si="6"/>
        <v>0</v>
      </c>
      <c r="F50" s="77">
        <f t="shared" si="6"/>
        <v>0</v>
      </c>
      <c r="G50" s="77">
        <f t="shared" si="6"/>
        <v>0</v>
      </c>
      <c r="H50" s="77">
        <f t="shared" si="6"/>
        <v>0</v>
      </c>
      <c r="I50" s="77">
        <f t="shared" si="6"/>
        <v>0</v>
      </c>
      <c r="J50" s="78">
        <f t="shared" si="6"/>
        <v>0</v>
      </c>
    </row>
    <row r="51" spans="1:10" x14ac:dyDescent="0.25">
      <c r="A51" s="44" t="s">
        <v>50</v>
      </c>
      <c r="B51" s="43" t="s">
        <v>49</v>
      </c>
      <c r="C51" s="89"/>
      <c r="D51" s="90"/>
      <c r="E51" s="90"/>
      <c r="F51" s="91"/>
      <c r="G51" s="91"/>
      <c r="H51" s="91"/>
      <c r="I51" s="92"/>
      <c r="J51" s="93"/>
    </row>
    <row r="52" spans="1:10" x14ac:dyDescent="0.25">
      <c r="A52" s="44" t="s">
        <v>52</v>
      </c>
      <c r="B52" s="43" t="s">
        <v>51</v>
      </c>
      <c r="C52" s="89"/>
      <c r="D52" s="90"/>
      <c r="E52" s="90"/>
      <c r="F52" s="91"/>
      <c r="G52" s="91"/>
      <c r="H52" s="91"/>
      <c r="I52" s="92"/>
      <c r="J52" s="93"/>
    </row>
    <row r="53" spans="1:10" x14ac:dyDescent="0.25">
      <c r="A53" s="44" t="s">
        <v>54</v>
      </c>
      <c r="B53" s="43" t="s">
        <v>53</v>
      </c>
      <c r="C53" s="89"/>
      <c r="D53" s="90"/>
      <c r="E53" s="90"/>
      <c r="F53" s="91"/>
      <c r="G53" s="91"/>
      <c r="H53" s="91"/>
      <c r="I53" s="92"/>
      <c r="J53" s="93"/>
    </row>
    <row r="54" spans="1:10" x14ac:dyDescent="0.25">
      <c r="A54" s="44" t="s">
        <v>56</v>
      </c>
      <c r="B54" s="43" t="s">
        <v>55</v>
      </c>
      <c r="C54" s="89"/>
      <c r="D54" s="90"/>
      <c r="E54" s="90"/>
      <c r="F54" s="91"/>
      <c r="G54" s="91"/>
      <c r="H54" s="91"/>
      <c r="I54" s="92"/>
      <c r="J54" s="93"/>
    </row>
    <row r="55" spans="1:10" x14ac:dyDescent="0.25">
      <c r="A55" s="46" t="s">
        <v>48</v>
      </c>
      <c r="B55" s="49" t="s">
        <v>116</v>
      </c>
      <c r="C55" s="76">
        <f t="shared" ref="C55:J55" si="7">+C54+C53+C52+C51</f>
        <v>0</v>
      </c>
      <c r="D55" s="77">
        <f t="shared" si="7"/>
        <v>0</v>
      </c>
      <c r="E55" s="77">
        <f t="shared" si="7"/>
        <v>0</v>
      </c>
      <c r="F55" s="77">
        <f t="shared" si="7"/>
        <v>0</v>
      </c>
      <c r="G55" s="77">
        <f t="shared" si="7"/>
        <v>0</v>
      </c>
      <c r="H55" s="77">
        <f t="shared" si="7"/>
        <v>0</v>
      </c>
      <c r="I55" s="77">
        <f t="shared" si="7"/>
        <v>0</v>
      </c>
      <c r="J55" s="78">
        <f t="shared" si="7"/>
        <v>0</v>
      </c>
    </row>
    <row r="56" spans="1:10" x14ac:dyDescent="0.25">
      <c r="A56" s="44" t="s">
        <v>59</v>
      </c>
      <c r="B56" s="43" t="s">
        <v>58</v>
      </c>
      <c r="C56" s="89">
        <v>16819.599999999999</v>
      </c>
      <c r="D56" s="90">
        <v>51718.02</v>
      </c>
      <c r="E56" s="90">
        <v>41548.239999999998</v>
      </c>
      <c r="F56" s="91">
        <v>95436.04</v>
      </c>
      <c r="G56" s="91">
        <v>51871.1</v>
      </c>
      <c r="H56" s="91">
        <v>139154.06</v>
      </c>
      <c r="I56" s="92">
        <v>72733.34</v>
      </c>
      <c r="J56" s="93">
        <v>195743.49</v>
      </c>
    </row>
    <row r="57" spans="1:10" x14ac:dyDescent="0.25">
      <c r="A57" s="44" t="s">
        <v>61</v>
      </c>
      <c r="B57" s="43" t="s">
        <v>60</v>
      </c>
      <c r="C57" s="89">
        <v>17963.78</v>
      </c>
      <c r="D57" s="90">
        <v>37761.51</v>
      </c>
      <c r="E57" s="90">
        <v>42059.73</v>
      </c>
      <c r="F57" s="91">
        <v>75523.02</v>
      </c>
      <c r="G57" s="91">
        <v>65460.56</v>
      </c>
      <c r="H57" s="91">
        <v>113284.53</v>
      </c>
      <c r="I57" s="92">
        <v>84944.42</v>
      </c>
      <c r="J57" s="93">
        <v>151046.03</v>
      </c>
    </row>
    <row r="58" spans="1:10" x14ac:dyDescent="0.25">
      <c r="A58" s="46" t="s">
        <v>57</v>
      </c>
      <c r="B58" s="47" t="s">
        <v>115</v>
      </c>
      <c r="C58" s="76">
        <f t="shared" ref="C58:J58" si="8">+C57+C56</f>
        <v>34783.379999999997</v>
      </c>
      <c r="D58" s="77">
        <f t="shared" si="8"/>
        <v>89479.53</v>
      </c>
      <c r="E58" s="77">
        <f t="shared" si="8"/>
        <v>83607.97</v>
      </c>
      <c r="F58" s="77">
        <f t="shared" si="8"/>
        <v>170959.06</v>
      </c>
      <c r="G58" s="77">
        <f t="shared" si="8"/>
        <v>117331.66</v>
      </c>
      <c r="H58" s="77">
        <f t="shared" si="8"/>
        <v>252438.59</v>
      </c>
      <c r="I58" s="77">
        <f t="shared" si="8"/>
        <v>157677.76000000001</v>
      </c>
      <c r="J58" s="78">
        <f t="shared" si="8"/>
        <v>346789.52</v>
      </c>
    </row>
    <row r="59" spans="1:10" ht="17.25" x14ac:dyDescent="0.25">
      <c r="A59" s="51" t="s">
        <v>121</v>
      </c>
      <c r="B59" s="52" t="s">
        <v>144</v>
      </c>
      <c r="C59" s="94"/>
      <c r="D59" s="95">
        <v>0</v>
      </c>
      <c r="E59" s="95"/>
      <c r="F59" s="95">
        <v>0</v>
      </c>
      <c r="G59" s="96"/>
      <c r="H59" s="96">
        <v>0</v>
      </c>
      <c r="I59" s="96"/>
      <c r="J59" s="97">
        <v>0</v>
      </c>
    </row>
    <row r="60" spans="1:10" s="38" customFormat="1" x14ac:dyDescent="0.25">
      <c r="A60" s="6" t="s">
        <v>155</v>
      </c>
      <c r="B60" s="5"/>
      <c r="C60" s="98">
        <f>+C59+C58+C55+C50+C45+C39+C33+C29</f>
        <v>300478.20999999996</v>
      </c>
      <c r="D60" s="99">
        <f t="shared" ref="D60:J60" si="9">D59+D58+D55+D50+D45+D39+D33+D29</f>
        <v>418679.57999999996</v>
      </c>
      <c r="E60" s="99">
        <f t="shared" si="9"/>
        <v>691441.58</v>
      </c>
      <c r="F60" s="99">
        <f t="shared" si="9"/>
        <v>862612.09</v>
      </c>
      <c r="G60" s="99">
        <f t="shared" si="9"/>
        <v>958892.64999999979</v>
      </c>
      <c r="H60" s="99">
        <f t="shared" si="9"/>
        <v>1408355.9100000001</v>
      </c>
      <c r="I60" s="99">
        <f t="shared" si="9"/>
        <v>1288225.21</v>
      </c>
      <c r="J60" s="100">
        <f t="shared" si="9"/>
        <v>2216611.91</v>
      </c>
    </row>
    <row r="61" spans="1:10" x14ac:dyDescent="0.25">
      <c r="A61" s="274" t="s">
        <v>160</v>
      </c>
      <c r="B61" s="275"/>
      <c r="C61" s="16"/>
      <c r="D61" s="101">
        <v>0</v>
      </c>
      <c r="E61" s="17"/>
      <c r="F61" s="101">
        <v>0</v>
      </c>
      <c r="G61" s="17"/>
      <c r="H61" s="101">
        <v>0</v>
      </c>
      <c r="I61" s="17"/>
      <c r="J61" s="103">
        <v>0</v>
      </c>
    </row>
    <row r="62" spans="1:10" x14ac:dyDescent="0.25">
      <c r="A62" s="6" t="s">
        <v>133</v>
      </c>
      <c r="B62" s="5"/>
      <c r="C62" s="98">
        <f>+C60+C14</f>
        <v>1241386.02</v>
      </c>
      <c r="D62" s="99">
        <f>+D60+D14</f>
        <v>1183441.33</v>
      </c>
      <c r="E62" s="99">
        <f>+E60+C14</f>
        <v>1632349.3900000001</v>
      </c>
      <c r="F62" s="99">
        <f>+F60+D14</f>
        <v>1627373.8399999999</v>
      </c>
      <c r="G62" s="99">
        <f>+G60+C14</f>
        <v>1899800.46</v>
      </c>
      <c r="H62" s="99">
        <f>+H60+D14</f>
        <v>2173117.66</v>
      </c>
      <c r="I62" s="99">
        <f>+I60+C14</f>
        <v>2229133.02</v>
      </c>
      <c r="J62" s="100">
        <f>+J60+D14</f>
        <v>2981373.66</v>
      </c>
    </row>
    <row r="63" spans="1:10" x14ac:dyDescent="0.25">
      <c r="A63" s="274" t="s">
        <v>161</v>
      </c>
      <c r="B63" s="275"/>
      <c r="C63" s="16"/>
      <c r="D63" s="102">
        <f>+D61+$D15</f>
        <v>764761.75</v>
      </c>
      <c r="E63" s="17"/>
      <c r="F63" s="102">
        <f>+F61+$D15</f>
        <v>764761.75</v>
      </c>
      <c r="G63" s="17"/>
      <c r="H63" s="102">
        <f>+H61+$D15</f>
        <v>764761.75</v>
      </c>
      <c r="I63" s="17"/>
      <c r="J63" s="102">
        <f>+J61+$D15</f>
        <v>764761.75</v>
      </c>
    </row>
    <row r="64" spans="1:10" ht="18.95" customHeight="1" x14ac:dyDescent="0.25">
      <c r="B64" s="54"/>
      <c r="C64" s="53"/>
      <c r="D64" s="53"/>
      <c r="E64" s="53"/>
      <c r="F64" s="53"/>
      <c r="G64" s="53"/>
      <c r="H64" s="53"/>
      <c r="I64" s="53"/>
      <c r="J64" s="53"/>
    </row>
    <row r="65" spans="1:10" ht="21" customHeight="1" x14ac:dyDescent="0.25">
      <c r="A65" s="276" t="s">
        <v>130</v>
      </c>
      <c r="B65" s="9" t="s">
        <v>131</v>
      </c>
      <c r="C65" s="11" t="s">
        <v>122</v>
      </c>
      <c r="D65" s="11"/>
      <c r="E65" s="11"/>
      <c r="F65" s="11"/>
      <c r="G65" s="11"/>
      <c r="H65" s="11"/>
      <c r="I65" s="11"/>
      <c r="J65" s="10"/>
    </row>
    <row r="66" spans="1:10" ht="33" customHeight="1" x14ac:dyDescent="0.25">
      <c r="A66" s="277"/>
      <c r="B66" s="8"/>
      <c r="C66" s="290" t="s">
        <v>177</v>
      </c>
      <c r="D66" s="291"/>
      <c r="E66" s="284" t="s">
        <v>178</v>
      </c>
      <c r="F66" s="285"/>
      <c r="G66" s="286" t="s">
        <v>179</v>
      </c>
      <c r="H66" s="285"/>
      <c r="I66" s="286" t="s">
        <v>180</v>
      </c>
      <c r="J66" s="287"/>
    </row>
    <row r="67" spans="1:10" ht="37.5" customHeight="1" x14ac:dyDescent="0.25">
      <c r="A67" s="278"/>
      <c r="B67" s="7"/>
      <c r="C67" s="30" t="s">
        <v>143</v>
      </c>
      <c r="D67" s="29" t="s">
        <v>156</v>
      </c>
      <c r="E67" s="30" t="s">
        <v>143</v>
      </c>
      <c r="F67" s="29" t="s">
        <v>156</v>
      </c>
      <c r="G67" s="30" t="s">
        <v>143</v>
      </c>
      <c r="H67" s="29" t="s">
        <v>156</v>
      </c>
      <c r="I67" s="30" t="s">
        <v>143</v>
      </c>
      <c r="J67" s="31" t="s">
        <v>4</v>
      </c>
    </row>
    <row r="68" spans="1:10" x14ac:dyDescent="0.25">
      <c r="A68" s="44" t="s">
        <v>64</v>
      </c>
      <c r="B68" s="43" t="s">
        <v>63</v>
      </c>
      <c r="C68" s="104">
        <v>48382.18</v>
      </c>
      <c r="D68" s="105">
        <v>76716.75</v>
      </c>
      <c r="E68" s="105">
        <v>122415.92</v>
      </c>
      <c r="F68" s="105">
        <v>184925.72</v>
      </c>
      <c r="G68" s="105">
        <v>178461.99</v>
      </c>
      <c r="H68" s="105">
        <v>258866.59</v>
      </c>
      <c r="I68" s="105">
        <v>257289.52</v>
      </c>
      <c r="J68" s="106">
        <v>351374.91</v>
      </c>
    </row>
    <row r="69" spans="1:10" x14ac:dyDescent="0.25">
      <c r="A69" s="44" t="s">
        <v>66</v>
      </c>
      <c r="B69" s="43" t="s">
        <v>65</v>
      </c>
      <c r="C69" s="107">
        <v>2295.19</v>
      </c>
      <c r="D69" s="108">
        <v>5873.55</v>
      </c>
      <c r="E69" s="108">
        <v>6247.39</v>
      </c>
      <c r="F69" s="108">
        <v>13625.85</v>
      </c>
      <c r="G69" s="108">
        <v>11787.42</v>
      </c>
      <c r="H69" s="108">
        <v>18660.72</v>
      </c>
      <c r="I69" s="108">
        <v>23588.14</v>
      </c>
      <c r="J69" s="109">
        <v>25964.44</v>
      </c>
    </row>
    <row r="70" spans="1:10" x14ac:dyDescent="0.25">
      <c r="A70" s="44" t="s">
        <v>68</v>
      </c>
      <c r="B70" s="43" t="s">
        <v>67</v>
      </c>
      <c r="C70" s="110">
        <v>141969.03</v>
      </c>
      <c r="D70" s="111">
        <v>352243.34</v>
      </c>
      <c r="E70" s="111">
        <v>298648.90000000002</v>
      </c>
      <c r="F70" s="111">
        <v>552048.75</v>
      </c>
      <c r="G70" s="111">
        <v>409401.34</v>
      </c>
      <c r="H70" s="111">
        <v>710631.9</v>
      </c>
      <c r="I70" s="111">
        <v>554467.31000000006</v>
      </c>
      <c r="J70" s="112">
        <v>886958.52</v>
      </c>
    </row>
    <row r="71" spans="1:10" x14ac:dyDescent="0.25">
      <c r="A71" s="44" t="s">
        <v>69</v>
      </c>
      <c r="B71" s="43" t="s">
        <v>14</v>
      </c>
      <c r="C71" s="107">
        <v>11121.38</v>
      </c>
      <c r="D71" s="108">
        <v>28263</v>
      </c>
      <c r="E71" s="108">
        <v>39755.14</v>
      </c>
      <c r="F71" s="108">
        <v>53202.25</v>
      </c>
      <c r="G71" s="108">
        <v>65590.009999999995</v>
      </c>
      <c r="H71" s="108">
        <v>78292.41</v>
      </c>
      <c r="I71" s="108">
        <v>92461.98</v>
      </c>
      <c r="J71" s="109">
        <v>94916.68</v>
      </c>
    </row>
    <row r="72" spans="1:10" x14ac:dyDescent="0.25">
      <c r="A72" s="44" t="s">
        <v>71</v>
      </c>
      <c r="B72" s="43" t="s">
        <v>70</v>
      </c>
      <c r="C72" s="107"/>
      <c r="D72" s="108"/>
      <c r="E72" s="108"/>
      <c r="F72" s="108"/>
      <c r="G72" s="108"/>
      <c r="H72" s="108"/>
      <c r="I72" s="108"/>
      <c r="J72" s="109"/>
    </row>
    <row r="73" spans="1:10" x14ac:dyDescent="0.25">
      <c r="A73" s="44" t="s">
        <v>72</v>
      </c>
      <c r="B73" s="43" t="s">
        <v>12</v>
      </c>
      <c r="C73" s="110"/>
      <c r="D73" s="111"/>
      <c r="E73" s="111"/>
      <c r="F73" s="111"/>
      <c r="G73" s="111"/>
      <c r="H73" s="111"/>
      <c r="I73" s="111"/>
      <c r="J73" s="112"/>
    </row>
    <row r="74" spans="1:10" x14ac:dyDescent="0.25">
      <c r="A74" s="44" t="s">
        <v>74</v>
      </c>
      <c r="B74" s="43" t="s">
        <v>73</v>
      </c>
      <c r="C74" s="110">
        <v>3516.85</v>
      </c>
      <c r="D74" s="111">
        <v>0</v>
      </c>
      <c r="E74" s="111">
        <v>8615.32</v>
      </c>
      <c r="F74" s="111">
        <v>2869</v>
      </c>
      <c r="G74" s="111">
        <v>8615.32</v>
      </c>
      <c r="H74" s="111">
        <v>2869</v>
      </c>
      <c r="I74" s="111">
        <v>10588.11</v>
      </c>
      <c r="J74" s="112">
        <v>5738</v>
      </c>
    </row>
    <row r="75" spans="1:10" x14ac:dyDescent="0.25">
      <c r="A75" s="44" t="s">
        <v>76</v>
      </c>
      <c r="B75" s="43" t="s">
        <v>75</v>
      </c>
      <c r="C75" s="107"/>
      <c r="D75" s="108"/>
      <c r="E75" s="108"/>
      <c r="F75" s="108"/>
      <c r="G75" s="108"/>
      <c r="H75" s="108"/>
      <c r="I75" s="108"/>
      <c r="J75" s="109"/>
    </row>
    <row r="76" spans="1:10" x14ac:dyDescent="0.25">
      <c r="A76" s="44" t="s">
        <v>78</v>
      </c>
      <c r="B76" s="43" t="s">
        <v>77</v>
      </c>
      <c r="C76" s="107"/>
      <c r="D76" s="108">
        <v>2019.94</v>
      </c>
      <c r="E76" s="108">
        <v>16982.95</v>
      </c>
      <c r="F76" s="108">
        <v>3039.88</v>
      </c>
      <c r="G76" s="108">
        <v>16982.95</v>
      </c>
      <c r="H76" s="108">
        <v>3059.82</v>
      </c>
      <c r="I76" s="108">
        <v>18311.95</v>
      </c>
      <c r="J76" s="109">
        <v>5079.74</v>
      </c>
    </row>
    <row r="77" spans="1:10" x14ac:dyDescent="0.25">
      <c r="A77" s="44" t="s">
        <v>80</v>
      </c>
      <c r="B77" s="43" t="s">
        <v>79</v>
      </c>
      <c r="C77" s="107">
        <v>28.9</v>
      </c>
      <c r="D77" s="108">
        <v>6080.75</v>
      </c>
      <c r="E77" s="108">
        <v>6877.41</v>
      </c>
      <c r="F77" s="108">
        <v>8211.5</v>
      </c>
      <c r="G77" s="108">
        <v>9841.16</v>
      </c>
      <c r="H77" s="108">
        <v>10342.25</v>
      </c>
      <c r="I77" s="108">
        <v>25402.73</v>
      </c>
      <c r="J77" s="109">
        <v>29873.15</v>
      </c>
    </row>
    <row r="78" spans="1:10" x14ac:dyDescent="0.25">
      <c r="A78" s="46" t="s">
        <v>62</v>
      </c>
      <c r="B78" s="49" t="s">
        <v>127</v>
      </c>
      <c r="C78" s="113">
        <f t="shared" ref="C78:J78" si="10">SUM(C68:C77)</f>
        <v>207313.53</v>
      </c>
      <c r="D78" s="114">
        <f t="shared" si="10"/>
        <v>471197.33</v>
      </c>
      <c r="E78" s="114">
        <f t="shared" si="10"/>
        <v>499543.03</v>
      </c>
      <c r="F78" s="114">
        <f t="shared" si="10"/>
        <v>817922.95000000007</v>
      </c>
      <c r="G78" s="114">
        <f t="shared" si="10"/>
        <v>700680.19</v>
      </c>
      <c r="H78" s="114">
        <f t="shared" si="10"/>
        <v>1082722.69</v>
      </c>
      <c r="I78" s="114">
        <f t="shared" si="10"/>
        <v>982109.73999999987</v>
      </c>
      <c r="J78" s="115">
        <f t="shared" si="10"/>
        <v>1399905.44</v>
      </c>
    </row>
    <row r="79" spans="1:10" x14ac:dyDescent="0.25">
      <c r="A79" s="44" t="s">
        <v>83</v>
      </c>
      <c r="B79" s="43" t="s">
        <v>82</v>
      </c>
      <c r="C79" s="116"/>
      <c r="D79" s="117"/>
      <c r="E79" s="108"/>
      <c r="F79" s="108"/>
      <c r="G79" s="108"/>
      <c r="H79" s="108"/>
      <c r="I79" s="108"/>
      <c r="J79" s="109"/>
    </row>
    <row r="80" spans="1:10" x14ac:dyDescent="0.25">
      <c r="A80" s="44" t="s">
        <v>85</v>
      </c>
      <c r="B80" s="43" t="s">
        <v>84</v>
      </c>
      <c r="C80" s="110">
        <v>14710.3</v>
      </c>
      <c r="D80" s="111">
        <v>184748.86</v>
      </c>
      <c r="E80" s="111">
        <v>15301.33</v>
      </c>
      <c r="F80" s="111">
        <v>184748.86</v>
      </c>
      <c r="G80" s="111">
        <v>15301.33</v>
      </c>
      <c r="H80" s="111">
        <v>189959.48</v>
      </c>
      <c r="I80" s="111">
        <v>35019.9</v>
      </c>
      <c r="J80" s="112">
        <v>189959.48</v>
      </c>
    </row>
    <row r="81" spans="1:10" x14ac:dyDescent="0.25">
      <c r="A81" s="44" t="s">
        <v>86</v>
      </c>
      <c r="B81" s="43" t="s">
        <v>0</v>
      </c>
      <c r="C81" s="107">
        <v>1057.3699999999999</v>
      </c>
      <c r="D81" s="108">
        <v>88481.37</v>
      </c>
      <c r="E81" s="108">
        <v>1398.89</v>
      </c>
      <c r="F81" s="108">
        <v>88481.37</v>
      </c>
      <c r="G81" s="108">
        <v>58262.03</v>
      </c>
      <c r="H81" s="108">
        <v>88481.37</v>
      </c>
      <c r="I81" s="108">
        <v>67333.95</v>
      </c>
      <c r="J81" s="109">
        <v>254481.37</v>
      </c>
    </row>
    <row r="82" spans="1:10" x14ac:dyDescent="0.25">
      <c r="A82" s="44" t="s">
        <v>87</v>
      </c>
      <c r="B82" s="43" t="s">
        <v>1</v>
      </c>
      <c r="C82" s="107"/>
      <c r="D82" s="108"/>
      <c r="E82" s="108"/>
      <c r="F82" s="108"/>
      <c r="G82" s="108"/>
      <c r="H82" s="108"/>
      <c r="I82" s="108"/>
      <c r="J82" s="109"/>
    </row>
    <row r="83" spans="1:10" x14ac:dyDescent="0.25">
      <c r="A83" s="44" t="s">
        <v>89</v>
      </c>
      <c r="B83" s="43" t="s">
        <v>88</v>
      </c>
      <c r="C83" s="118">
        <v>5229.88</v>
      </c>
      <c r="D83" s="119">
        <v>88915.58</v>
      </c>
      <c r="E83" s="119">
        <v>55862.81</v>
      </c>
      <c r="F83" s="119">
        <v>96684.64</v>
      </c>
      <c r="G83" s="119">
        <v>83029.16</v>
      </c>
      <c r="H83" s="119">
        <v>96684.64</v>
      </c>
      <c r="I83" s="119">
        <v>94480</v>
      </c>
      <c r="J83" s="120">
        <v>336684.64</v>
      </c>
    </row>
    <row r="84" spans="1:10" x14ac:dyDescent="0.25">
      <c r="A84" s="46" t="s">
        <v>81</v>
      </c>
      <c r="B84" s="49" t="s">
        <v>126</v>
      </c>
      <c r="C84" s="113">
        <f t="shared" ref="C84:J84" si="11">SUM(C79:C83)</f>
        <v>20997.55</v>
      </c>
      <c r="D84" s="114">
        <f t="shared" si="11"/>
        <v>362145.81</v>
      </c>
      <c r="E84" s="114">
        <f t="shared" si="11"/>
        <v>72563.03</v>
      </c>
      <c r="F84" s="114">
        <f t="shared" si="11"/>
        <v>369914.87</v>
      </c>
      <c r="G84" s="114">
        <f t="shared" si="11"/>
        <v>156592.52000000002</v>
      </c>
      <c r="H84" s="114">
        <f t="shared" si="11"/>
        <v>375125.49</v>
      </c>
      <c r="I84" s="114">
        <f t="shared" si="11"/>
        <v>196833.85</v>
      </c>
      <c r="J84" s="115">
        <f t="shared" si="11"/>
        <v>781125.49</v>
      </c>
    </row>
    <row r="85" spans="1:10" x14ac:dyDescent="0.25">
      <c r="A85" s="44" t="s">
        <v>92</v>
      </c>
      <c r="B85" s="43" t="s">
        <v>91</v>
      </c>
      <c r="C85" s="121"/>
      <c r="D85" s="122"/>
      <c r="E85" s="122"/>
      <c r="F85" s="122"/>
      <c r="G85" s="122"/>
      <c r="H85" s="122"/>
      <c r="I85" s="122"/>
      <c r="J85" s="123"/>
    </row>
    <row r="86" spans="1:10" x14ac:dyDescent="0.25">
      <c r="A86" s="44" t="s">
        <v>94</v>
      </c>
      <c r="B86" s="43" t="s">
        <v>93</v>
      </c>
      <c r="C86" s="121"/>
      <c r="D86" s="122"/>
      <c r="E86" s="122"/>
      <c r="F86" s="122"/>
      <c r="G86" s="122"/>
      <c r="H86" s="122"/>
      <c r="I86" s="122"/>
      <c r="J86" s="123"/>
    </row>
    <row r="87" spans="1:10" x14ac:dyDescent="0.25">
      <c r="A87" s="44" t="s">
        <v>96</v>
      </c>
      <c r="B87" s="43" t="s">
        <v>95</v>
      </c>
      <c r="C87" s="121"/>
      <c r="D87" s="122"/>
      <c r="E87" s="122"/>
      <c r="F87" s="122"/>
      <c r="G87" s="122"/>
      <c r="H87" s="122"/>
      <c r="I87" s="122"/>
      <c r="J87" s="123"/>
    </row>
    <row r="88" spans="1:10" x14ac:dyDescent="0.25">
      <c r="A88" s="44" t="s">
        <v>98</v>
      </c>
      <c r="B88" s="43" t="s">
        <v>97</v>
      </c>
      <c r="C88" s="107"/>
      <c r="D88" s="108"/>
      <c r="E88" s="108"/>
      <c r="F88" s="108"/>
      <c r="G88" s="108"/>
      <c r="H88" s="108"/>
      <c r="I88" s="108"/>
      <c r="J88" s="109"/>
    </row>
    <row r="89" spans="1:10" x14ac:dyDescent="0.25">
      <c r="A89" s="46" t="s">
        <v>90</v>
      </c>
      <c r="B89" s="49" t="s">
        <v>125</v>
      </c>
      <c r="C89" s="113">
        <f t="shared" ref="C89:J89" si="12">SUM(C85:C88)</f>
        <v>0</v>
      </c>
      <c r="D89" s="124">
        <f t="shared" si="12"/>
        <v>0</v>
      </c>
      <c r="E89" s="124">
        <f t="shared" si="12"/>
        <v>0</v>
      </c>
      <c r="F89" s="124">
        <f t="shared" si="12"/>
        <v>0</v>
      </c>
      <c r="G89" s="124">
        <f t="shared" si="12"/>
        <v>0</v>
      </c>
      <c r="H89" s="124">
        <f t="shared" si="12"/>
        <v>0</v>
      </c>
      <c r="I89" s="124">
        <f t="shared" si="12"/>
        <v>0</v>
      </c>
      <c r="J89" s="125">
        <f t="shared" si="12"/>
        <v>0</v>
      </c>
    </row>
    <row r="90" spans="1:10" x14ac:dyDescent="0.25">
      <c r="A90" s="44" t="s">
        <v>101</v>
      </c>
      <c r="B90" s="43" t="s">
        <v>100</v>
      </c>
      <c r="C90" s="121"/>
      <c r="D90" s="122"/>
      <c r="E90" s="122"/>
      <c r="F90" s="122"/>
      <c r="G90" s="122"/>
      <c r="H90" s="122"/>
      <c r="I90" s="122"/>
      <c r="J90" s="123"/>
    </row>
    <row r="91" spans="1:10" x14ac:dyDescent="0.25">
      <c r="A91" s="44" t="s">
        <v>103</v>
      </c>
      <c r="B91" s="43" t="s">
        <v>102</v>
      </c>
      <c r="C91" s="121"/>
      <c r="D91" s="122"/>
      <c r="E91" s="122"/>
      <c r="F91" s="122"/>
      <c r="G91" s="122"/>
      <c r="H91" s="122"/>
      <c r="I91" s="122"/>
      <c r="J91" s="123"/>
    </row>
    <row r="92" spans="1:10" x14ac:dyDescent="0.25">
      <c r="A92" s="44" t="s">
        <v>105</v>
      </c>
      <c r="B92" s="43" t="s">
        <v>104</v>
      </c>
      <c r="C92" s="121">
        <v>25152.27</v>
      </c>
      <c r="D92" s="122">
        <v>0</v>
      </c>
      <c r="E92" s="122">
        <v>58207.6</v>
      </c>
      <c r="F92" s="122">
        <v>36153.050000000003</v>
      </c>
      <c r="G92" s="122">
        <v>58207.6</v>
      </c>
      <c r="H92" s="122">
        <v>36153.050000000003</v>
      </c>
      <c r="I92" s="122">
        <v>65816</v>
      </c>
      <c r="J92" s="123">
        <v>72306.09</v>
      </c>
    </row>
    <row r="93" spans="1:10" x14ac:dyDescent="0.25">
      <c r="A93" s="44" t="s">
        <v>107</v>
      </c>
      <c r="B93" s="43" t="s">
        <v>106</v>
      </c>
      <c r="C93" s="121"/>
      <c r="D93" s="122"/>
      <c r="E93" s="122"/>
      <c r="F93" s="122"/>
      <c r="G93" s="122"/>
      <c r="H93" s="122"/>
      <c r="I93" s="122"/>
      <c r="J93" s="123"/>
    </row>
    <row r="94" spans="1:10" x14ac:dyDescent="0.25">
      <c r="A94" s="44" t="s">
        <v>109</v>
      </c>
      <c r="B94" s="43" t="s">
        <v>108</v>
      </c>
      <c r="C94" s="121"/>
      <c r="D94" s="122"/>
      <c r="E94" s="122"/>
      <c r="F94" s="122"/>
      <c r="G94" s="122"/>
      <c r="H94" s="122"/>
      <c r="I94" s="122"/>
      <c r="J94" s="123"/>
    </row>
    <row r="95" spans="1:10" x14ac:dyDescent="0.25">
      <c r="A95" s="46" t="s">
        <v>99</v>
      </c>
      <c r="B95" s="49" t="s">
        <v>124</v>
      </c>
      <c r="C95" s="126">
        <f t="shared" ref="C95:J95" si="13">SUM(C90:C94)</f>
        <v>25152.27</v>
      </c>
      <c r="D95" s="124">
        <f t="shared" si="13"/>
        <v>0</v>
      </c>
      <c r="E95" s="124">
        <f t="shared" si="13"/>
        <v>58207.6</v>
      </c>
      <c r="F95" s="124">
        <f t="shared" si="13"/>
        <v>36153.050000000003</v>
      </c>
      <c r="G95" s="124">
        <f t="shared" si="13"/>
        <v>58207.6</v>
      </c>
      <c r="H95" s="124">
        <f t="shared" si="13"/>
        <v>36153.050000000003</v>
      </c>
      <c r="I95" s="124">
        <f t="shared" si="13"/>
        <v>65816</v>
      </c>
      <c r="J95" s="125">
        <f t="shared" si="13"/>
        <v>72306.09</v>
      </c>
    </row>
    <row r="96" spans="1:10" ht="30" x14ac:dyDescent="0.25">
      <c r="A96" s="46" t="s">
        <v>168</v>
      </c>
      <c r="B96" s="55" t="s">
        <v>128</v>
      </c>
      <c r="C96" s="127"/>
      <c r="D96" s="128"/>
      <c r="E96" s="128"/>
      <c r="F96" s="128"/>
      <c r="G96" s="128"/>
      <c r="H96" s="128"/>
      <c r="I96" s="128"/>
      <c r="J96" s="129"/>
    </row>
    <row r="97" spans="1:10" x14ac:dyDescent="0.25">
      <c r="A97" s="44" t="s">
        <v>112</v>
      </c>
      <c r="B97" s="43" t="s">
        <v>111</v>
      </c>
      <c r="C97" s="121">
        <v>10527.64</v>
      </c>
      <c r="D97" s="122">
        <v>49745.68</v>
      </c>
      <c r="E97" s="122">
        <v>26455.55</v>
      </c>
      <c r="F97" s="122">
        <v>93491.36</v>
      </c>
      <c r="G97" s="122">
        <v>46579.62</v>
      </c>
      <c r="H97" s="122">
        <v>137237.04</v>
      </c>
      <c r="I97" s="122">
        <v>71515.649999999994</v>
      </c>
      <c r="J97" s="123">
        <v>193869.84</v>
      </c>
    </row>
    <row r="98" spans="1:10" x14ac:dyDescent="0.25">
      <c r="A98" s="44" t="s">
        <v>114</v>
      </c>
      <c r="B98" s="43" t="s">
        <v>113</v>
      </c>
      <c r="C98" s="121">
        <v>17149.599999999999</v>
      </c>
      <c r="D98" s="122">
        <v>35983.910000000003</v>
      </c>
      <c r="E98" s="122">
        <v>44105.9</v>
      </c>
      <c r="F98" s="122">
        <v>76990.320000000007</v>
      </c>
      <c r="G98" s="122">
        <v>65893.850000000006</v>
      </c>
      <c r="H98" s="122">
        <v>112974.23</v>
      </c>
      <c r="I98" s="122">
        <v>88987.94</v>
      </c>
      <c r="J98" s="123">
        <v>158980.64000000001</v>
      </c>
    </row>
    <row r="99" spans="1:10" x14ac:dyDescent="0.25">
      <c r="A99" s="46" t="s">
        <v>110</v>
      </c>
      <c r="B99" s="49" t="s">
        <v>123</v>
      </c>
      <c r="C99" s="130">
        <f t="shared" ref="C99:J99" si="14">+C97+C98</f>
        <v>27677.239999999998</v>
      </c>
      <c r="D99" s="131">
        <f t="shared" si="14"/>
        <v>85729.59</v>
      </c>
      <c r="E99" s="131">
        <f t="shared" si="14"/>
        <v>70561.45</v>
      </c>
      <c r="F99" s="131">
        <f t="shared" si="14"/>
        <v>170481.68</v>
      </c>
      <c r="G99" s="131">
        <f t="shared" si="14"/>
        <v>112473.47</v>
      </c>
      <c r="H99" s="131">
        <f t="shared" si="14"/>
        <v>250211.27000000002</v>
      </c>
      <c r="I99" s="131">
        <f t="shared" si="14"/>
        <v>160503.59</v>
      </c>
      <c r="J99" s="132">
        <f t="shared" si="14"/>
        <v>352850.48</v>
      </c>
    </row>
    <row r="100" spans="1:10" ht="17.25" x14ac:dyDescent="0.25">
      <c r="A100" s="56" t="s">
        <v>137</v>
      </c>
      <c r="B100" s="52" t="s">
        <v>144</v>
      </c>
      <c r="C100" s="133"/>
      <c r="D100" s="134">
        <v>0</v>
      </c>
      <c r="E100" s="134"/>
      <c r="F100" s="134">
        <v>0</v>
      </c>
      <c r="G100" s="134"/>
      <c r="H100" s="134">
        <v>0</v>
      </c>
      <c r="I100" s="134"/>
      <c r="J100" s="135">
        <v>0</v>
      </c>
    </row>
    <row r="101" spans="1:10" x14ac:dyDescent="0.25">
      <c r="A101" s="274" t="s">
        <v>132</v>
      </c>
      <c r="B101" s="275"/>
      <c r="C101" s="136">
        <f t="shared" ref="C101:J101" si="15">+C100+C99+C96+C95+C89+C84+C78</f>
        <v>281140.58999999997</v>
      </c>
      <c r="D101" s="137">
        <f t="shared" si="15"/>
        <v>919072.73</v>
      </c>
      <c r="E101" s="137">
        <f t="shared" si="15"/>
        <v>700875.11</v>
      </c>
      <c r="F101" s="137">
        <f t="shared" si="15"/>
        <v>1394472.55</v>
      </c>
      <c r="G101" s="137">
        <f t="shared" si="15"/>
        <v>1027953.78</v>
      </c>
      <c r="H101" s="137">
        <f t="shared" si="15"/>
        <v>1744212.5</v>
      </c>
      <c r="I101" s="137">
        <f t="shared" si="15"/>
        <v>1405263.18</v>
      </c>
      <c r="J101" s="138">
        <f t="shared" si="15"/>
        <v>2606187.5</v>
      </c>
    </row>
    <row r="102" spans="1:10" x14ac:dyDescent="0.25">
      <c r="A102" s="274" t="s">
        <v>162</v>
      </c>
      <c r="B102" s="275"/>
      <c r="C102" s="16"/>
      <c r="D102" s="101">
        <v>0</v>
      </c>
      <c r="E102" s="17"/>
      <c r="F102" s="101">
        <v>0</v>
      </c>
      <c r="G102" s="17"/>
      <c r="H102" s="101">
        <v>0</v>
      </c>
      <c r="I102" s="17"/>
      <c r="J102" s="103">
        <v>0</v>
      </c>
    </row>
    <row r="103" spans="1:10" x14ac:dyDescent="0.25">
      <c r="A103" s="32"/>
      <c r="B103" s="57"/>
      <c r="C103" s="58"/>
      <c r="D103" s="58"/>
      <c r="E103" s="58"/>
      <c r="F103" s="58"/>
      <c r="G103" s="58"/>
      <c r="H103" s="58"/>
      <c r="I103" s="58"/>
      <c r="J103" s="59"/>
    </row>
    <row r="104" spans="1:10" x14ac:dyDescent="0.25">
      <c r="A104" s="60"/>
      <c r="B104" s="61" t="s">
        <v>129</v>
      </c>
      <c r="C104" s="137">
        <f t="shared" ref="C104:J104" si="16">+C62-C101</f>
        <v>960245.43</v>
      </c>
      <c r="D104" s="137">
        <f t="shared" si="16"/>
        <v>264368.60000000009</v>
      </c>
      <c r="E104" s="137">
        <f t="shared" si="16"/>
        <v>931474.28000000014</v>
      </c>
      <c r="F104" s="137">
        <f t="shared" si="16"/>
        <v>232901.2899999998</v>
      </c>
      <c r="G104" s="137">
        <f t="shared" si="16"/>
        <v>871846.67999999993</v>
      </c>
      <c r="H104" s="137">
        <f t="shared" si="16"/>
        <v>428905.16000000015</v>
      </c>
      <c r="I104" s="137">
        <f t="shared" si="16"/>
        <v>823869.84000000008</v>
      </c>
      <c r="J104" s="138">
        <f t="shared" si="16"/>
        <v>375186.16000000015</v>
      </c>
    </row>
    <row r="105" spans="1:10" s="38" customFormat="1" x14ac:dyDescent="0.2">
      <c r="A105" s="60"/>
      <c r="B105" s="61" t="s">
        <v>163</v>
      </c>
      <c r="C105" s="18"/>
      <c r="D105" s="141">
        <f>+D63-D102</f>
        <v>764761.75</v>
      </c>
      <c r="E105" s="19"/>
      <c r="F105" s="141">
        <f>+F63-F102</f>
        <v>764761.75</v>
      </c>
      <c r="G105" s="19"/>
      <c r="H105" s="141">
        <f>+H63-H102</f>
        <v>764761.75</v>
      </c>
      <c r="I105" s="19"/>
      <c r="J105" s="139">
        <f>+J63-J102</f>
        <v>764761.75</v>
      </c>
    </row>
    <row r="106" spans="1:10" s="38" customFormat="1" x14ac:dyDescent="0.25">
      <c r="A106" s="62"/>
      <c r="B106" s="61" t="s">
        <v>134</v>
      </c>
      <c r="C106" s="137">
        <v>0</v>
      </c>
      <c r="D106" s="137">
        <f>IF(D104&lt;0,-D104,0)</f>
        <v>0</v>
      </c>
      <c r="E106" s="137">
        <v>0</v>
      </c>
      <c r="F106" s="137">
        <f>IF(F104&lt;0,-F104,0)</f>
        <v>0</v>
      </c>
      <c r="G106" s="137">
        <v>0</v>
      </c>
      <c r="H106" s="137">
        <f>IF(H104&lt;0,-H104,0)</f>
        <v>0</v>
      </c>
      <c r="I106" s="137">
        <v>0</v>
      </c>
      <c r="J106" s="140">
        <f>IF(J104&lt;0,-J104,0)</f>
        <v>0</v>
      </c>
    </row>
    <row r="107" spans="1:10" s="20" customFormat="1" ht="21" customHeight="1" x14ac:dyDescent="0.2">
      <c r="A107" s="288" t="s">
        <v>149</v>
      </c>
      <c r="B107" s="288"/>
      <c r="C107" s="288"/>
      <c r="D107" s="288"/>
      <c r="E107" s="288"/>
      <c r="F107" s="288"/>
      <c r="G107" s="288"/>
      <c r="H107" s="288"/>
      <c r="I107" s="288"/>
      <c r="J107" s="288"/>
    </row>
    <row r="108" spans="1:10" s="20" customFormat="1" ht="21" customHeight="1" x14ac:dyDescent="0.2">
      <c r="A108" s="289" t="s">
        <v>151</v>
      </c>
      <c r="B108" s="289"/>
      <c r="C108" s="289"/>
      <c r="D108" s="289"/>
      <c r="E108" s="289"/>
      <c r="F108" s="289"/>
      <c r="G108" s="289"/>
      <c r="H108" s="289"/>
      <c r="I108" s="289"/>
      <c r="J108" s="289"/>
    </row>
    <row r="109" spans="1:10" s="20" customFormat="1" ht="21" customHeight="1" x14ac:dyDescent="0.2">
      <c r="A109" s="279" t="s">
        <v>167</v>
      </c>
      <c r="B109" s="279"/>
      <c r="C109" s="279"/>
      <c r="D109" s="279"/>
      <c r="E109" s="279"/>
      <c r="F109" s="279"/>
      <c r="G109" s="279"/>
      <c r="H109" s="279"/>
      <c r="I109" s="279"/>
      <c r="J109" s="279"/>
    </row>
  </sheetData>
  <sheetProtection password="D3C7" sheet="1" objects="1" scenarios="1"/>
  <mergeCells count="31">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6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9"/>
      <c r="B1" s="283" t="s">
        <v>146</v>
      </c>
      <c r="C1" s="283"/>
      <c r="D1" s="283"/>
      <c r="E1" s="283"/>
      <c r="F1" s="283"/>
      <c r="G1" s="283"/>
      <c r="H1" s="283"/>
      <c r="I1" s="283"/>
      <c r="J1" s="283"/>
      <c r="K1" s="283"/>
      <c r="L1" s="283"/>
      <c r="M1" s="283"/>
      <c r="N1" s="283"/>
    </row>
    <row r="2" spans="1:14" ht="16.5" customHeight="1" x14ac:dyDescent="0.25">
      <c r="B2" s="283"/>
      <c r="C2" s="283"/>
      <c r="D2" s="283"/>
      <c r="E2" s="283"/>
      <c r="F2" s="283"/>
      <c r="G2" s="283"/>
      <c r="H2" s="283"/>
      <c r="I2" s="283"/>
      <c r="J2" s="283"/>
      <c r="K2" s="283"/>
      <c r="L2" s="283"/>
      <c r="M2" s="283"/>
      <c r="N2" s="283"/>
    </row>
    <row r="3" spans="1:14" s="22" customFormat="1" x14ac:dyDescent="0.2">
      <c r="A3" s="14" t="s">
        <v>145</v>
      </c>
      <c r="B3" s="14"/>
      <c r="C3" s="14"/>
      <c r="D3" s="14"/>
      <c r="E3" s="14"/>
      <c r="F3" s="14"/>
      <c r="G3" s="14"/>
      <c r="H3" s="14"/>
      <c r="I3" s="14"/>
      <c r="J3" s="14"/>
      <c r="K3" s="14"/>
      <c r="L3" s="14"/>
      <c r="M3" s="14"/>
      <c r="N3" s="14"/>
    </row>
    <row r="4" spans="1:14" x14ac:dyDescent="0.25">
      <c r="A4" s="13" t="s">
        <v>150</v>
      </c>
      <c r="B4" s="13"/>
      <c r="C4" s="13"/>
      <c r="D4" s="13"/>
      <c r="E4" s="13"/>
      <c r="F4" s="13"/>
      <c r="G4" s="13"/>
      <c r="H4" s="13"/>
      <c r="I4" s="13"/>
      <c r="J4" s="13"/>
      <c r="K4" s="13"/>
      <c r="L4" s="13"/>
      <c r="M4" s="13"/>
      <c r="N4" s="13"/>
    </row>
    <row r="5" spans="1:14" x14ac:dyDescent="0.25">
      <c r="A5" s="12" t="s">
        <v>164</v>
      </c>
      <c r="B5" s="12"/>
      <c r="C5" s="12"/>
      <c r="D5" s="12"/>
      <c r="E5" s="12"/>
      <c r="F5" s="12"/>
      <c r="G5" s="12"/>
      <c r="H5" s="12"/>
      <c r="I5" s="12"/>
      <c r="J5" s="12"/>
      <c r="K5" s="12"/>
      <c r="L5" s="12"/>
      <c r="M5" s="12"/>
      <c r="N5" s="12"/>
    </row>
    <row r="6" spans="1:14" x14ac:dyDescent="0.25">
      <c r="A6" s="14" t="s">
        <v>165</v>
      </c>
      <c r="B6" s="14"/>
      <c r="C6" s="14"/>
      <c r="D6" s="14"/>
      <c r="E6" s="14"/>
      <c r="F6" s="14"/>
      <c r="G6" s="14"/>
      <c r="H6" s="14"/>
      <c r="I6" s="14"/>
      <c r="J6" s="14"/>
      <c r="K6" s="14"/>
      <c r="L6" s="14"/>
      <c r="M6" s="14"/>
      <c r="N6" s="14"/>
    </row>
    <row r="7" spans="1:14" x14ac:dyDescent="0.25">
      <c r="A7" s="13" t="s">
        <v>153</v>
      </c>
      <c r="B7" s="13"/>
      <c r="C7" s="13"/>
      <c r="D7" s="13"/>
      <c r="E7" s="13"/>
      <c r="F7" s="13"/>
      <c r="G7" s="13"/>
      <c r="H7" s="13"/>
      <c r="I7" s="13"/>
      <c r="J7" s="13"/>
      <c r="K7" s="13"/>
      <c r="L7" s="13"/>
      <c r="M7" s="13"/>
      <c r="N7" s="13"/>
    </row>
    <row r="8" spans="1:14" x14ac:dyDescent="0.25">
      <c r="A8" s="13" t="s">
        <v>152</v>
      </c>
      <c r="B8" s="13"/>
      <c r="C8" s="13"/>
      <c r="D8" s="13"/>
      <c r="E8" s="13"/>
      <c r="F8" s="13"/>
      <c r="G8" s="13"/>
      <c r="H8" s="13"/>
      <c r="I8" s="13"/>
      <c r="J8" s="13"/>
      <c r="K8" s="13"/>
      <c r="L8" s="13"/>
      <c r="M8" s="13"/>
      <c r="N8" s="13"/>
    </row>
    <row r="9" spans="1:14" x14ac:dyDescent="0.25">
      <c r="A9" s="12" t="s">
        <v>166</v>
      </c>
      <c r="B9" s="12"/>
      <c r="C9" s="12"/>
      <c r="D9" s="12"/>
      <c r="E9" s="12"/>
      <c r="F9" s="12"/>
      <c r="G9" s="12"/>
      <c r="H9" s="12"/>
      <c r="I9" s="12"/>
      <c r="J9" s="12"/>
      <c r="K9" s="12"/>
      <c r="L9" s="12"/>
      <c r="M9" s="12"/>
      <c r="N9" s="12"/>
    </row>
    <row r="10" spans="1:14" s="25" customFormat="1" ht="18.75" customHeight="1" x14ac:dyDescent="0.25">
      <c r="A10" s="23"/>
      <c r="B10" s="24"/>
      <c r="C10" s="24"/>
      <c r="D10" s="24"/>
      <c r="E10" s="24"/>
      <c r="F10" s="24"/>
      <c r="G10" s="24"/>
      <c r="H10" s="24"/>
      <c r="I10" s="24"/>
      <c r="J10" s="24"/>
      <c r="K10" s="24"/>
      <c r="L10" s="24"/>
      <c r="M10" s="24"/>
      <c r="N10" s="24"/>
    </row>
    <row r="11" spans="1:14" ht="15.6" customHeight="1" x14ac:dyDescent="0.25">
      <c r="A11" s="9" t="s">
        <v>130</v>
      </c>
      <c r="B11" s="4" t="s">
        <v>131</v>
      </c>
      <c r="C11" s="4" t="s">
        <v>169</v>
      </c>
      <c r="D11" s="4" t="s">
        <v>170</v>
      </c>
      <c r="E11" s="4" t="s">
        <v>171</v>
      </c>
      <c r="F11" s="4" t="s">
        <v>172</v>
      </c>
      <c r="G11" s="280" t="s">
        <v>3</v>
      </c>
      <c r="H11" s="281"/>
      <c r="I11" s="281"/>
      <c r="J11" s="281"/>
      <c r="K11" s="281"/>
      <c r="L11" s="281"/>
      <c r="M11" s="281"/>
      <c r="N11" s="282"/>
    </row>
    <row r="12" spans="1:14" ht="33" customHeight="1" x14ac:dyDescent="0.25">
      <c r="A12" s="292"/>
      <c r="B12" s="8"/>
      <c r="C12" s="8"/>
      <c r="D12" s="8"/>
      <c r="E12" s="8"/>
      <c r="F12" s="8"/>
      <c r="G12" s="2" t="s">
        <v>177</v>
      </c>
      <c r="H12" s="1"/>
      <c r="I12" s="284" t="s">
        <v>178</v>
      </c>
      <c r="J12" s="285"/>
      <c r="K12" s="286" t="s">
        <v>179</v>
      </c>
      <c r="L12" s="285"/>
      <c r="M12" s="286" t="s">
        <v>180</v>
      </c>
      <c r="N12" s="287"/>
    </row>
    <row r="13" spans="1:14" ht="37.5" customHeight="1" x14ac:dyDescent="0.25">
      <c r="A13" s="293"/>
      <c r="B13" s="3"/>
      <c r="C13" s="3"/>
      <c r="D13" s="3"/>
      <c r="E13" s="3"/>
      <c r="F13" s="3"/>
      <c r="G13" s="26" t="s">
        <v>143</v>
      </c>
      <c r="H13" s="27" t="s">
        <v>156</v>
      </c>
      <c r="I13" s="28" t="s">
        <v>143</v>
      </c>
      <c r="J13" s="29" t="s">
        <v>156</v>
      </c>
      <c r="K13" s="30" t="s">
        <v>143</v>
      </c>
      <c r="L13" s="29" t="s">
        <v>156</v>
      </c>
      <c r="M13" s="30" t="s">
        <v>143</v>
      </c>
      <c r="N13" s="31" t="s">
        <v>4</v>
      </c>
    </row>
    <row r="14" spans="1:14" s="35" customFormat="1" ht="19.5" customHeight="1" x14ac:dyDescent="0.2">
      <c r="A14" s="32"/>
      <c r="B14" s="33" t="s">
        <v>138</v>
      </c>
      <c r="C14" s="33"/>
      <c r="D14" s="33"/>
      <c r="E14" s="33"/>
      <c r="F14" s="33"/>
      <c r="G14" s="63">
        <v>940907.81</v>
      </c>
      <c r="H14" s="64">
        <v>764761.75</v>
      </c>
      <c r="I14" s="34"/>
      <c r="J14" s="34"/>
      <c r="K14" s="34"/>
      <c r="L14" s="34"/>
      <c r="M14" s="34"/>
      <c r="N14" s="34"/>
    </row>
    <row r="15" spans="1:14" s="38" customFormat="1" x14ac:dyDescent="0.2">
      <c r="A15" s="32"/>
      <c r="B15" s="36" t="s">
        <v>157</v>
      </c>
      <c r="C15" s="36"/>
      <c r="D15" s="36"/>
      <c r="E15" s="36"/>
      <c r="F15" s="36"/>
      <c r="G15" s="15"/>
      <c r="H15" s="64">
        <v>764761.75</v>
      </c>
      <c r="I15" s="37"/>
      <c r="J15" s="37"/>
      <c r="K15" s="37"/>
      <c r="L15" s="37"/>
      <c r="M15" s="37"/>
      <c r="N15" s="37"/>
    </row>
    <row r="16" spans="1:14" s="38" customFormat="1" x14ac:dyDescent="0.2">
      <c r="A16" s="32"/>
      <c r="B16" s="39"/>
      <c r="C16" s="39"/>
      <c r="D16" s="39"/>
      <c r="E16" s="39"/>
      <c r="F16" s="39"/>
      <c r="G16" s="40"/>
      <c r="H16" s="40"/>
      <c r="I16" s="41"/>
      <c r="J16" s="41"/>
      <c r="K16" s="41"/>
      <c r="L16" s="41"/>
      <c r="M16" s="41"/>
      <c r="N16" s="41"/>
    </row>
    <row r="17" spans="1:14" s="38" customFormat="1" x14ac:dyDescent="0.25">
      <c r="A17" s="150" t="s">
        <v>7</v>
      </c>
      <c r="B17" s="151" t="s">
        <v>6</v>
      </c>
      <c r="C17" s="195"/>
      <c r="D17" s="195"/>
      <c r="E17" s="195"/>
      <c r="F17" s="199"/>
      <c r="G17" s="65">
        <v>136536.28</v>
      </c>
      <c r="H17" s="66">
        <f>SUM(H18:H25)</f>
        <v>160809</v>
      </c>
      <c r="I17" s="66">
        <v>362280.37</v>
      </c>
      <c r="J17" s="66">
        <f>SUM(J18:J25)</f>
        <v>302188.87</v>
      </c>
      <c r="K17" s="66">
        <v>479150.22</v>
      </c>
      <c r="L17" s="66">
        <f>SUM(L18:L25)</f>
        <v>701445.99000000011</v>
      </c>
      <c r="M17" s="66">
        <v>707344.28</v>
      </c>
      <c r="N17" s="67">
        <f>SUM(N18:N25)</f>
        <v>1075021.6199999999</v>
      </c>
    </row>
    <row r="18" spans="1:14" s="38" customFormat="1" ht="38.25" x14ac:dyDescent="0.25">
      <c r="A18" s="152"/>
      <c r="B18" s="191"/>
      <c r="C18" s="205" t="s">
        <v>186</v>
      </c>
      <c r="D18" s="205" t="s">
        <v>187</v>
      </c>
      <c r="E18" s="205" t="s">
        <v>188</v>
      </c>
      <c r="F18" s="207" t="s">
        <v>189</v>
      </c>
      <c r="G18" s="208"/>
      <c r="H18" s="209">
        <v>0</v>
      </c>
      <c r="I18" s="210"/>
      <c r="J18" s="209">
        <v>0</v>
      </c>
      <c r="K18" s="210"/>
      <c r="L18" s="209">
        <v>700</v>
      </c>
      <c r="M18" s="210"/>
      <c r="N18" s="211">
        <v>700</v>
      </c>
    </row>
    <row r="19" spans="1:14" s="38" customFormat="1" ht="38.25" x14ac:dyDescent="0.25">
      <c r="A19" s="152"/>
      <c r="B19" s="191"/>
      <c r="C19" s="212" t="s">
        <v>190</v>
      </c>
      <c r="D19" s="212" t="s">
        <v>191</v>
      </c>
      <c r="E19" s="212" t="s">
        <v>192</v>
      </c>
      <c r="F19" s="213" t="s">
        <v>193</v>
      </c>
      <c r="G19" s="214"/>
      <c r="H19" s="215">
        <v>27084.44</v>
      </c>
      <c r="I19" s="216"/>
      <c r="J19" s="215">
        <v>54168.88</v>
      </c>
      <c r="K19" s="216"/>
      <c r="L19" s="215">
        <v>81253.320000000007</v>
      </c>
      <c r="M19" s="216"/>
      <c r="N19" s="217">
        <v>108337.76</v>
      </c>
    </row>
    <row r="20" spans="1:14" s="38" customFormat="1" ht="38.25" x14ac:dyDescent="0.25">
      <c r="A20" s="152"/>
      <c r="B20" s="191"/>
      <c r="C20" s="212" t="s">
        <v>194</v>
      </c>
      <c r="D20" s="212" t="s">
        <v>191</v>
      </c>
      <c r="E20" s="212" t="s">
        <v>192</v>
      </c>
      <c r="F20" s="213" t="s">
        <v>193</v>
      </c>
      <c r="G20" s="214"/>
      <c r="H20" s="215">
        <v>628.72</v>
      </c>
      <c r="I20" s="216"/>
      <c r="J20" s="215">
        <v>1257.44</v>
      </c>
      <c r="K20" s="216"/>
      <c r="L20" s="215">
        <v>1886.16</v>
      </c>
      <c r="M20" s="216"/>
      <c r="N20" s="217">
        <v>2514.89</v>
      </c>
    </row>
    <row r="21" spans="1:14" s="38" customFormat="1" ht="38.25" x14ac:dyDescent="0.25">
      <c r="A21" s="152"/>
      <c r="B21" s="191"/>
      <c r="C21" s="212" t="s">
        <v>195</v>
      </c>
      <c r="D21" s="212" t="s">
        <v>196</v>
      </c>
      <c r="E21" s="212" t="s">
        <v>197</v>
      </c>
      <c r="F21" s="213" t="s">
        <v>189</v>
      </c>
      <c r="G21" s="214"/>
      <c r="H21" s="215">
        <v>64308.17</v>
      </c>
      <c r="I21" s="216"/>
      <c r="J21" s="215">
        <v>72499.179999999993</v>
      </c>
      <c r="K21" s="216"/>
      <c r="L21" s="215">
        <v>272438.34000000003</v>
      </c>
      <c r="M21" s="216"/>
      <c r="N21" s="217">
        <v>435692.23</v>
      </c>
    </row>
    <row r="22" spans="1:14" s="38" customFormat="1" ht="38.25" x14ac:dyDescent="0.25">
      <c r="A22" s="152"/>
      <c r="B22" s="191"/>
      <c r="C22" s="212" t="s">
        <v>198</v>
      </c>
      <c r="D22" s="212" t="s">
        <v>196</v>
      </c>
      <c r="E22" s="212" t="s">
        <v>199</v>
      </c>
      <c r="F22" s="213" t="s">
        <v>189</v>
      </c>
      <c r="G22" s="214"/>
      <c r="H22" s="215">
        <v>42359.5</v>
      </c>
      <c r="I22" s="216"/>
      <c r="J22" s="215">
        <v>46551.43</v>
      </c>
      <c r="K22" s="216"/>
      <c r="L22" s="215">
        <v>49197.59</v>
      </c>
      <c r="M22" s="216"/>
      <c r="N22" s="217">
        <v>52399.18</v>
      </c>
    </row>
    <row r="23" spans="1:14" s="38" customFormat="1" ht="38.25" x14ac:dyDescent="0.25">
      <c r="A23" s="152"/>
      <c r="B23" s="191"/>
      <c r="C23" s="212" t="s">
        <v>200</v>
      </c>
      <c r="D23" s="212" t="s">
        <v>187</v>
      </c>
      <c r="E23" s="212" t="s">
        <v>188</v>
      </c>
      <c r="F23" s="213" t="s">
        <v>189</v>
      </c>
      <c r="G23" s="214"/>
      <c r="H23" s="215">
        <v>124.46</v>
      </c>
      <c r="I23" s="216"/>
      <c r="J23" s="215">
        <v>124.46</v>
      </c>
      <c r="K23" s="216"/>
      <c r="L23" s="215">
        <v>124.46</v>
      </c>
      <c r="M23" s="216"/>
      <c r="N23" s="217">
        <v>124.46</v>
      </c>
    </row>
    <row r="24" spans="1:14" s="38" customFormat="1" ht="38.25" x14ac:dyDescent="0.25">
      <c r="A24" s="152"/>
      <c r="B24" s="191"/>
      <c r="C24" s="212" t="s">
        <v>201</v>
      </c>
      <c r="D24" s="212" t="s">
        <v>202</v>
      </c>
      <c r="E24" s="212" t="s">
        <v>203</v>
      </c>
      <c r="F24" s="213" t="s">
        <v>189</v>
      </c>
      <c r="G24" s="214"/>
      <c r="H24" s="215">
        <v>23702.75</v>
      </c>
      <c r="I24" s="216"/>
      <c r="J24" s="215">
        <v>122920.35</v>
      </c>
      <c r="K24" s="216"/>
      <c r="L24" s="215">
        <v>289767.33</v>
      </c>
      <c r="M24" s="216"/>
      <c r="N24" s="217">
        <v>463850.38</v>
      </c>
    </row>
    <row r="25" spans="1:14" s="38" customFormat="1" ht="38.25" x14ac:dyDescent="0.25">
      <c r="A25" s="152"/>
      <c r="B25" s="191"/>
      <c r="C25" s="192" t="s">
        <v>204</v>
      </c>
      <c r="D25" s="192" t="s">
        <v>202</v>
      </c>
      <c r="E25" s="192" t="s">
        <v>205</v>
      </c>
      <c r="F25" s="196" t="s">
        <v>189</v>
      </c>
      <c r="G25" s="200"/>
      <c r="H25" s="202">
        <v>2600.96</v>
      </c>
      <c r="I25" s="201"/>
      <c r="J25" s="202">
        <v>4667.13</v>
      </c>
      <c r="K25" s="201"/>
      <c r="L25" s="202">
        <v>6078.79</v>
      </c>
      <c r="M25" s="201"/>
      <c r="N25" s="203">
        <v>11402.72</v>
      </c>
    </row>
    <row r="26" spans="1:14" x14ac:dyDescent="0.25">
      <c r="A26" s="152" t="s">
        <v>13</v>
      </c>
      <c r="B26" s="151" t="s">
        <v>12</v>
      </c>
      <c r="C26" s="194"/>
      <c r="D26" s="194"/>
      <c r="E26" s="194"/>
      <c r="F26" s="198"/>
      <c r="G26" s="72"/>
      <c r="H26" s="74">
        <f>SUM(H27:H28)</f>
        <v>0</v>
      </c>
      <c r="I26" s="74">
        <v>51363.48</v>
      </c>
      <c r="J26" s="74">
        <f>SUM(J27:J28)</f>
        <v>59886.27</v>
      </c>
      <c r="K26" s="74">
        <v>62510.26</v>
      </c>
      <c r="L26" s="74">
        <f>SUM(L27:L28)</f>
        <v>59886.27</v>
      </c>
      <c r="M26" s="74">
        <v>88979.83</v>
      </c>
      <c r="N26" s="75">
        <f>SUM(N27:N28)</f>
        <v>103659.36</v>
      </c>
    </row>
    <row r="27" spans="1:14" ht="25.5" x14ac:dyDescent="0.25">
      <c r="A27" s="152"/>
      <c r="B27" s="191"/>
      <c r="C27" s="205" t="s">
        <v>206</v>
      </c>
      <c r="D27" s="205" t="s">
        <v>207</v>
      </c>
      <c r="E27" s="205" t="s">
        <v>208</v>
      </c>
      <c r="F27" s="207" t="s">
        <v>209</v>
      </c>
      <c r="G27" s="219"/>
      <c r="H27" s="224">
        <v>0</v>
      </c>
      <c r="I27" s="221"/>
      <c r="J27" s="224">
        <v>0</v>
      </c>
      <c r="K27" s="221"/>
      <c r="L27" s="224">
        <v>0</v>
      </c>
      <c r="M27" s="221"/>
      <c r="N27" s="225">
        <v>12908.84</v>
      </c>
    </row>
    <row r="28" spans="1:14" ht="25.5" x14ac:dyDescent="0.25">
      <c r="A28" s="152"/>
      <c r="B28" s="191"/>
      <c r="C28" s="192" t="s">
        <v>210</v>
      </c>
      <c r="D28" s="192" t="s">
        <v>207</v>
      </c>
      <c r="E28" s="192" t="s">
        <v>208</v>
      </c>
      <c r="F28" s="196" t="s">
        <v>209</v>
      </c>
      <c r="G28" s="218"/>
      <c r="H28" s="222">
        <v>0</v>
      </c>
      <c r="I28" s="220"/>
      <c r="J28" s="222">
        <v>59886.27</v>
      </c>
      <c r="K28" s="220"/>
      <c r="L28" s="222">
        <v>59886.27</v>
      </c>
      <c r="M28" s="220"/>
      <c r="N28" s="223">
        <v>90750.52</v>
      </c>
    </row>
    <row r="29" spans="1:14" ht="30" x14ac:dyDescent="0.25">
      <c r="A29" s="155" t="s">
        <v>5</v>
      </c>
      <c r="B29" s="156" t="s">
        <v>136</v>
      </c>
      <c r="C29" s="193"/>
      <c r="D29" s="193"/>
      <c r="E29" s="193"/>
      <c r="F29" s="197"/>
      <c r="G29" s="76">
        <f t="shared" ref="G29:N29" si="0">+G17+G26</f>
        <v>136536.28</v>
      </c>
      <c r="H29" s="77">
        <f t="shared" si="0"/>
        <v>160809</v>
      </c>
      <c r="I29" s="77">
        <f t="shared" si="0"/>
        <v>413643.85</v>
      </c>
      <c r="J29" s="77">
        <f t="shared" si="0"/>
        <v>362075.14</v>
      </c>
      <c r="K29" s="77">
        <f t="shared" si="0"/>
        <v>541660.48</v>
      </c>
      <c r="L29" s="77">
        <f t="shared" si="0"/>
        <v>761332.26000000013</v>
      </c>
      <c r="M29" s="77">
        <f t="shared" si="0"/>
        <v>796324.11</v>
      </c>
      <c r="N29" s="78">
        <f t="shared" si="0"/>
        <v>1178680.98</v>
      </c>
    </row>
    <row r="30" spans="1:14" s="48" customFormat="1" x14ac:dyDescent="0.25">
      <c r="A30" s="152" t="s">
        <v>173</v>
      </c>
      <c r="B30" s="151" t="s">
        <v>14</v>
      </c>
      <c r="C30" s="204"/>
      <c r="D30" s="204"/>
      <c r="E30" s="204"/>
      <c r="F30" s="206"/>
      <c r="G30" s="79">
        <v>23926.15</v>
      </c>
      <c r="H30" s="81">
        <f>SUM(H31:H47)</f>
        <v>35874.42</v>
      </c>
      <c r="I30" s="81">
        <v>40440.879999999997</v>
      </c>
      <c r="J30" s="81">
        <f>SUM(J31:J47)</f>
        <v>164923.41999999998</v>
      </c>
      <c r="K30" s="81">
        <v>41367.089999999997</v>
      </c>
      <c r="L30" s="81">
        <f>SUM(L31:L47)</f>
        <v>192213.53</v>
      </c>
      <c r="M30" s="81">
        <v>51054.06</v>
      </c>
      <c r="N30" s="83">
        <f>SUM(N31:N47)</f>
        <v>207019.53</v>
      </c>
    </row>
    <row r="31" spans="1:14" s="48" customFormat="1" ht="25.5" x14ac:dyDescent="0.25">
      <c r="A31" s="152"/>
      <c r="B31" s="191"/>
      <c r="C31" s="205" t="s">
        <v>211</v>
      </c>
      <c r="D31" s="205" t="s">
        <v>212</v>
      </c>
      <c r="E31" s="205" t="s">
        <v>213</v>
      </c>
      <c r="F31" s="207" t="s">
        <v>209</v>
      </c>
      <c r="G31" s="227"/>
      <c r="H31" s="224">
        <v>0</v>
      </c>
      <c r="I31" s="224"/>
      <c r="J31" s="224">
        <v>0</v>
      </c>
      <c r="K31" s="224"/>
      <c r="L31" s="224">
        <v>0</v>
      </c>
      <c r="M31" s="224"/>
      <c r="N31" s="225">
        <v>100</v>
      </c>
    </row>
    <row r="32" spans="1:14" s="48" customFormat="1" ht="25.5" x14ac:dyDescent="0.25">
      <c r="A32" s="152"/>
      <c r="B32" s="191"/>
      <c r="C32" s="212" t="s">
        <v>214</v>
      </c>
      <c r="D32" s="212" t="s">
        <v>215</v>
      </c>
      <c r="E32" s="212" t="s">
        <v>216</v>
      </c>
      <c r="F32" s="213" t="s">
        <v>189</v>
      </c>
      <c r="G32" s="228"/>
      <c r="H32" s="229">
        <v>19473.259999999998</v>
      </c>
      <c r="I32" s="229"/>
      <c r="J32" s="229">
        <v>19473.259999999998</v>
      </c>
      <c r="K32" s="229"/>
      <c r="L32" s="229">
        <v>19473.259999999998</v>
      </c>
      <c r="M32" s="229"/>
      <c r="N32" s="230">
        <v>19473.259999999998</v>
      </c>
    </row>
    <row r="33" spans="1:14" s="48" customFormat="1" ht="25.5" x14ac:dyDescent="0.25">
      <c r="A33" s="152"/>
      <c r="B33" s="191"/>
      <c r="C33" s="212" t="s">
        <v>217</v>
      </c>
      <c r="D33" s="212" t="s">
        <v>215</v>
      </c>
      <c r="E33" s="212" t="s">
        <v>216</v>
      </c>
      <c r="F33" s="213" t="s">
        <v>209</v>
      </c>
      <c r="G33" s="228"/>
      <c r="H33" s="229">
        <v>12400.76</v>
      </c>
      <c r="I33" s="229"/>
      <c r="J33" s="229">
        <v>12400.76</v>
      </c>
      <c r="K33" s="229"/>
      <c r="L33" s="229">
        <v>12400.76</v>
      </c>
      <c r="M33" s="229"/>
      <c r="N33" s="230">
        <v>12400.76</v>
      </c>
    </row>
    <row r="34" spans="1:14" s="48" customFormat="1" ht="38.25" x14ac:dyDescent="0.25">
      <c r="A34" s="152"/>
      <c r="B34" s="191"/>
      <c r="C34" s="212" t="s">
        <v>218</v>
      </c>
      <c r="D34" s="212" t="s">
        <v>215</v>
      </c>
      <c r="E34" s="212" t="s">
        <v>216</v>
      </c>
      <c r="F34" s="213" t="s">
        <v>209</v>
      </c>
      <c r="G34" s="228"/>
      <c r="H34" s="229">
        <v>0</v>
      </c>
      <c r="I34" s="229"/>
      <c r="J34" s="229">
        <v>0</v>
      </c>
      <c r="K34" s="229"/>
      <c r="L34" s="229">
        <v>0</v>
      </c>
      <c r="M34" s="229"/>
      <c r="N34" s="230">
        <v>6000</v>
      </c>
    </row>
    <row r="35" spans="1:14" s="48" customFormat="1" ht="38.25" x14ac:dyDescent="0.25">
      <c r="A35" s="152"/>
      <c r="B35" s="191"/>
      <c r="C35" s="212" t="s">
        <v>219</v>
      </c>
      <c r="D35" s="212" t="s">
        <v>215</v>
      </c>
      <c r="E35" s="212" t="s">
        <v>216</v>
      </c>
      <c r="F35" s="213" t="s">
        <v>209</v>
      </c>
      <c r="G35" s="228"/>
      <c r="H35" s="229">
        <v>0</v>
      </c>
      <c r="I35" s="229"/>
      <c r="J35" s="229">
        <v>0</v>
      </c>
      <c r="K35" s="229"/>
      <c r="L35" s="229">
        <v>7668.2</v>
      </c>
      <c r="M35" s="229"/>
      <c r="N35" s="230">
        <v>7668.2</v>
      </c>
    </row>
    <row r="36" spans="1:14" s="48" customFormat="1" ht="38.25" x14ac:dyDescent="0.25">
      <c r="A36" s="152"/>
      <c r="B36" s="191"/>
      <c r="C36" s="212" t="s">
        <v>220</v>
      </c>
      <c r="D36" s="212" t="s">
        <v>215</v>
      </c>
      <c r="E36" s="212" t="s">
        <v>216</v>
      </c>
      <c r="F36" s="213" t="s">
        <v>209</v>
      </c>
      <c r="G36" s="228"/>
      <c r="H36" s="229">
        <v>0</v>
      </c>
      <c r="I36" s="229"/>
      <c r="J36" s="229">
        <v>0</v>
      </c>
      <c r="K36" s="229"/>
      <c r="L36" s="229">
        <v>8778.09</v>
      </c>
      <c r="M36" s="229"/>
      <c r="N36" s="230">
        <v>8778.09</v>
      </c>
    </row>
    <row r="37" spans="1:14" s="48" customFormat="1" ht="38.25" x14ac:dyDescent="0.25">
      <c r="A37" s="152"/>
      <c r="B37" s="191"/>
      <c r="C37" s="212" t="s">
        <v>221</v>
      </c>
      <c r="D37" s="212" t="s">
        <v>215</v>
      </c>
      <c r="E37" s="212" t="s">
        <v>216</v>
      </c>
      <c r="F37" s="213" t="s">
        <v>209</v>
      </c>
      <c r="G37" s="228"/>
      <c r="H37" s="229">
        <v>0</v>
      </c>
      <c r="I37" s="229"/>
      <c r="J37" s="229">
        <v>0</v>
      </c>
      <c r="K37" s="229"/>
      <c r="L37" s="229">
        <v>6913.82</v>
      </c>
      <c r="M37" s="229"/>
      <c r="N37" s="230">
        <v>6913.82</v>
      </c>
    </row>
    <row r="38" spans="1:14" s="48" customFormat="1" ht="25.5" x14ac:dyDescent="0.25">
      <c r="A38" s="152"/>
      <c r="B38" s="191"/>
      <c r="C38" s="212" t="s">
        <v>222</v>
      </c>
      <c r="D38" s="212" t="s">
        <v>215</v>
      </c>
      <c r="E38" s="212" t="s">
        <v>216</v>
      </c>
      <c r="F38" s="213" t="s">
        <v>209</v>
      </c>
      <c r="G38" s="228"/>
      <c r="H38" s="229">
        <v>0</v>
      </c>
      <c r="I38" s="229"/>
      <c r="J38" s="229">
        <v>0</v>
      </c>
      <c r="K38" s="229"/>
      <c r="L38" s="229">
        <v>0</v>
      </c>
      <c r="M38" s="229"/>
      <c r="N38" s="230">
        <v>6706</v>
      </c>
    </row>
    <row r="39" spans="1:14" s="48" customFormat="1" ht="25.5" x14ac:dyDescent="0.25">
      <c r="A39" s="152"/>
      <c r="B39" s="191"/>
      <c r="C39" s="212" t="s">
        <v>223</v>
      </c>
      <c r="D39" s="212" t="s">
        <v>212</v>
      </c>
      <c r="E39" s="212" t="s">
        <v>213</v>
      </c>
      <c r="F39" s="213" t="s">
        <v>209</v>
      </c>
      <c r="G39" s="228"/>
      <c r="H39" s="229">
        <v>0</v>
      </c>
      <c r="I39" s="229"/>
      <c r="J39" s="229">
        <v>0</v>
      </c>
      <c r="K39" s="229"/>
      <c r="L39" s="229">
        <v>0</v>
      </c>
      <c r="M39" s="229"/>
      <c r="N39" s="230">
        <v>100</v>
      </c>
    </row>
    <row r="40" spans="1:14" s="48" customFormat="1" ht="38.25" x14ac:dyDescent="0.25">
      <c r="A40" s="152"/>
      <c r="B40" s="191"/>
      <c r="C40" s="212" t="s">
        <v>224</v>
      </c>
      <c r="D40" s="212" t="s">
        <v>215</v>
      </c>
      <c r="E40" s="212" t="s">
        <v>225</v>
      </c>
      <c r="F40" s="213" t="s">
        <v>189</v>
      </c>
      <c r="G40" s="228"/>
      <c r="H40" s="229">
        <v>0</v>
      </c>
      <c r="I40" s="229"/>
      <c r="J40" s="229">
        <v>0</v>
      </c>
      <c r="K40" s="229"/>
      <c r="L40" s="229">
        <v>0</v>
      </c>
      <c r="M40" s="229"/>
      <c r="N40" s="230">
        <v>1500</v>
      </c>
    </row>
    <row r="41" spans="1:14" s="48" customFormat="1" ht="38.25" x14ac:dyDescent="0.25">
      <c r="A41" s="152"/>
      <c r="B41" s="191"/>
      <c r="C41" s="212" t="s">
        <v>226</v>
      </c>
      <c r="D41" s="212" t="s">
        <v>215</v>
      </c>
      <c r="E41" s="212" t="s">
        <v>225</v>
      </c>
      <c r="F41" s="213" t="s">
        <v>189</v>
      </c>
      <c r="G41" s="228"/>
      <c r="H41" s="229">
        <v>0</v>
      </c>
      <c r="I41" s="229"/>
      <c r="J41" s="229">
        <v>0</v>
      </c>
      <c r="K41" s="229"/>
      <c r="L41" s="229">
        <v>0</v>
      </c>
      <c r="M41" s="229"/>
      <c r="N41" s="230">
        <v>400</v>
      </c>
    </row>
    <row r="42" spans="1:14" s="48" customFormat="1" ht="38.25" x14ac:dyDescent="0.25">
      <c r="A42" s="152"/>
      <c r="B42" s="191"/>
      <c r="C42" s="212" t="s">
        <v>227</v>
      </c>
      <c r="D42" s="212" t="s">
        <v>212</v>
      </c>
      <c r="E42" s="212" t="s">
        <v>228</v>
      </c>
      <c r="F42" s="213" t="s">
        <v>189</v>
      </c>
      <c r="G42" s="228"/>
      <c r="H42" s="229">
        <v>0</v>
      </c>
      <c r="I42" s="229"/>
      <c r="J42" s="229">
        <v>1700</v>
      </c>
      <c r="K42" s="229"/>
      <c r="L42" s="229">
        <v>1700</v>
      </c>
      <c r="M42" s="229"/>
      <c r="N42" s="230">
        <v>1700</v>
      </c>
    </row>
    <row r="43" spans="1:14" s="48" customFormat="1" ht="63.75" x14ac:dyDescent="0.25">
      <c r="A43" s="152"/>
      <c r="B43" s="191"/>
      <c r="C43" s="212" t="s">
        <v>229</v>
      </c>
      <c r="D43" s="212" t="s">
        <v>215</v>
      </c>
      <c r="E43" s="212" t="s">
        <v>216</v>
      </c>
      <c r="F43" s="213" t="s">
        <v>209</v>
      </c>
      <c r="G43" s="228"/>
      <c r="H43" s="229">
        <v>0.4</v>
      </c>
      <c r="I43" s="229"/>
      <c r="J43" s="229">
        <v>0.4</v>
      </c>
      <c r="K43" s="229"/>
      <c r="L43" s="229">
        <v>0.4</v>
      </c>
      <c r="M43" s="229"/>
      <c r="N43" s="230">
        <v>0.4</v>
      </c>
    </row>
    <row r="44" spans="1:14" s="48" customFormat="1" ht="63.75" x14ac:dyDescent="0.25">
      <c r="A44" s="152"/>
      <c r="B44" s="191"/>
      <c r="C44" s="212" t="s">
        <v>230</v>
      </c>
      <c r="D44" s="212" t="s">
        <v>215</v>
      </c>
      <c r="E44" s="212" t="s">
        <v>216</v>
      </c>
      <c r="F44" s="213" t="s">
        <v>209</v>
      </c>
      <c r="G44" s="228"/>
      <c r="H44" s="229">
        <v>0</v>
      </c>
      <c r="I44" s="229"/>
      <c r="J44" s="229">
        <v>0</v>
      </c>
      <c r="K44" s="229"/>
      <c r="L44" s="229">
        <v>3930</v>
      </c>
      <c r="M44" s="229"/>
      <c r="N44" s="230">
        <v>3930</v>
      </c>
    </row>
    <row r="45" spans="1:14" s="48" customFormat="1" ht="51" x14ac:dyDescent="0.25">
      <c r="A45" s="152"/>
      <c r="B45" s="191"/>
      <c r="C45" s="212" t="s">
        <v>231</v>
      </c>
      <c r="D45" s="212" t="s">
        <v>215</v>
      </c>
      <c r="E45" s="212" t="s">
        <v>216</v>
      </c>
      <c r="F45" s="213" t="s">
        <v>209</v>
      </c>
      <c r="G45" s="228"/>
      <c r="H45" s="229">
        <v>0</v>
      </c>
      <c r="I45" s="229"/>
      <c r="J45" s="229">
        <v>79922</v>
      </c>
      <c r="K45" s="229"/>
      <c r="L45" s="229">
        <v>79922</v>
      </c>
      <c r="M45" s="229"/>
      <c r="N45" s="230">
        <v>79922</v>
      </c>
    </row>
    <row r="46" spans="1:14" s="48" customFormat="1" ht="51" x14ac:dyDescent="0.25">
      <c r="A46" s="152"/>
      <c r="B46" s="191"/>
      <c r="C46" s="212" t="s">
        <v>232</v>
      </c>
      <c r="D46" s="212" t="s">
        <v>215</v>
      </c>
      <c r="E46" s="212" t="s">
        <v>216</v>
      </c>
      <c r="F46" s="213" t="s">
        <v>209</v>
      </c>
      <c r="G46" s="228"/>
      <c r="H46" s="229">
        <v>0</v>
      </c>
      <c r="I46" s="229"/>
      <c r="J46" s="229">
        <v>47427</v>
      </c>
      <c r="K46" s="229"/>
      <c r="L46" s="229">
        <v>47427</v>
      </c>
      <c r="M46" s="229"/>
      <c r="N46" s="230">
        <v>47427</v>
      </c>
    </row>
    <row r="47" spans="1:14" s="48" customFormat="1" ht="25.5" x14ac:dyDescent="0.25">
      <c r="A47" s="152"/>
      <c r="B47" s="191"/>
      <c r="C47" s="192" t="s">
        <v>233</v>
      </c>
      <c r="D47" s="192" t="s">
        <v>234</v>
      </c>
      <c r="E47" s="192" t="s">
        <v>235</v>
      </c>
      <c r="F47" s="196" t="s">
        <v>209</v>
      </c>
      <c r="G47" s="226"/>
      <c r="H47" s="222">
        <v>4000</v>
      </c>
      <c r="I47" s="222"/>
      <c r="J47" s="222">
        <v>4000</v>
      </c>
      <c r="K47" s="222"/>
      <c r="L47" s="222">
        <v>4000</v>
      </c>
      <c r="M47" s="222"/>
      <c r="N47" s="223">
        <v>4000</v>
      </c>
    </row>
    <row r="48" spans="1:14" x14ac:dyDescent="0.25">
      <c r="A48" s="155" t="s">
        <v>15</v>
      </c>
      <c r="B48" s="157" t="s">
        <v>135</v>
      </c>
      <c r="C48" s="193"/>
      <c r="D48" s="193"/>
      <c r="E48" s="193"/>
      <c r="F48" s="197"/>
      <c r="G48" s="76">
        <f t="shared" ref="G48:N48" si="1">+G30</f>
        <v>23926.15</v>
      </c>
      <c r="H48" s="77">
        <f t="shared" si="1"/>
        <v>35874.42</v>
      </c>
      <c r="I48" s="77">
        <f t="shared" si="1"/>
        <v>40440.879999999997</v>
      </c>
      <c r="J48" s="77">
        <f t="shared" si="1"/>
        <v>164923.41999999998</v>
      </c>
      <c r="K48" s="77">
        <f t="shared" si="1"/>
        <v>41367.089999999997</v>
      </c>
      <c r="L48" s="77">
        <f t="shared" si="1"/>
        <v>192213.53</v>
      </c>
      <c r="M48" s="77">
        <f t="shared" si="1"/>
        <v>51054.06</v>
      </c>
      <c r="N48" s="78">
        <f t="shared" si="1"/>
        <v>207019.53</v>
      </c>
    </row>
    <row r="49" spans="1:14" x14ac:dyDescent="0.25">
      <c r="A49" s="152" t="s">
        <v>22</v>
      </c>
      <c r="B49" s="158" t="s">
        <v>21</v>
      </c>
      <c r="C49" s="204"/>
      <c r="D49" s="204"/>
      <c r="E49" s="204"/>
      <c r="F49" s="206"/>
      <c r="G49" s="79">
        <v>24667.99</v>
      </c>
      <c r="H49" s="81">
        <f>SUM(H50:H68)</f>
        <v>42064.170000000006</v>
      </c>
      <c r="I49" s="81">
        <v>49101.89</v>
      </c>
      <c r="J49" s="81">
        <f>SUM(J50:J68)</f>
        <v>66517.140000000014</v>
      </c>
      <c r="K49" s="81">
        <v>57314.27</v>
      </c>
      <c r="L49" s="81">
        <f>SUM(L50:L68)</f>
        <v>79756.11</v>
      </c>
      <c r="M49" s="81">
        <v>71227.08</v>
      </c>
      <c r="N49" s="83">
        <f>SUM(N50:N68)</f>
        <v>109105.45000000001</v>
      </c>
    </row>
    <row r="50" spans="1:14" ht="25.5" x14ac:dyDescent="0.25">
      <c r="A50" s="152"/>
      <c r="B50" s="231"/>
      <c r="C50" s="205" t="s">
        <v>236</v>
      </c>
      <c r="D50" s="205" t="s">
        <v>237</v>
      </c>
      <c r="E50" s="205" t="s">
        <v>238</v>
      </c>
      <c r="F50" s="207" t="s">
        <v>193</v>
      </c>
      <c r="G50" s="227"/>
      <c r="H50" s="224">
        <v>514.64</v>
      </c>
      <c r="I50" s="224"/>
      <c r="J50" s="224">
        <v>1029.28</v>
      </c>
      <c r="K50" s="224"/>
      <c r="L50" s="224">
        <v>1543.92</v>
      </c>
      <c r="M50" s="224"/>
      <c r="N50" s="225">
        <v>2058.54</v>
      </c>
    </row>
    <row r="51" spans="1:14" ht="38.25" x14ac:dyDescent="0.25">
      <c r="A51" s="152"/>
      <c r="B51" s="231"/>
      <c r="C51" s="212" t="s">
        <v>239</v>
      </c>
      <c r="D51" s="212" t="s">
        <v>237</v>
      </c>
      <c r="E51" s="212" t="s">
        <v>240</v>
      </c>
      <c r="F51" s="213" t="s">
        <v>189</v>
      </c>
      <c r="G51" s="228"/>
      <c r="H51" s="229">
        <v>4164</v>
      </c>
      <c r="I51" s="229"/>
      <c r="J51" s="229">
        <v>4164</v>
      </c>
      <c r="K51" s="229"/>
      <c r="L51" s="229">
        <v>4164</v>
      </c>
      <c r="M51" s="229"/>
      <c r="N51" s="230">
        <v>4164</v>
      </c>
    </row>
    <row r="52" spans="1:14" ht="25.5" x14ac:dyDescent="0.25">
      <c r="A52" s="152"/>
      <c r="B52" s="231"/>
      <c r="C52" s="212" t="s">
        <v>241</v>
      </c>
      <c r="D52" s="212" t="s">
        <v>237</v>
      </c>
      <c r="E52" s="212" t="s">
        <v>242</v>
      </c>
      <c r="F52" s="213" t="s">
        <v>189</v>
      </c>
      <c r="G52" s="228"/>
      <c r="H52" s="229">
        <v>3397.2</v>
      </c>
      <c r="I52" s="229"/>
      <c r="J52" s="229">
        <v>6993.6</v>
      </c>
      <c r="K52" s="229"/>
      <c r="L52" s="229">
        <v>8625.6</v>
      </c>
      <c r="M52" s="229"/>
      <c r="N52" s="230">
        <v>12000</v>
      </c>
    </row>
    <row r="53" spans="1:14" ht="38.25" x14ac:dyDescent="0.25">
      <c r="A53" s="152"/>
      <c r="B53" s="231"/>
      <c r="C53" s="212" t="s">
        <v>243</v>
      </c>
      <c r="D53" s="212" t="s">
        <v>244</v>
      </c>
      <c r="E53" s="212" t="s">
        <v>245</v>
      </c>
      <c r="F53" s="213" t="s">
        <v>209</v>
      </c>
      <c r="G53" s="228"/>
      <c r="H53" s="229">
        <v>7930</v>
      </c>
      <c r="I53" s="229"/>
      <c r="J53" s="229">
        <v>7930</v>
      </c>
      <c r="K53" s="229"/>
      <c r="L53" s="229">
        <v>7930</v>
      </c>
      <c r="M53" s="229"/>
      <c r="N53" s="230">
        <v>7930</v>
      </c>
    </row>
    <row r="54" spans="1:14" ht="25.5" x14ac:dyDescent="0.25">
      <c r="A54" s="152"/>
      <c r="B54" s="231"/>
      <c r="C54" s="212" t="s">
        <v>246</v>
      </c>
      <c r="D54" s="212" t="s">
        <v>237</v>
      </c>
      <c r="E54" s="212" t="s">
        <v>247</v>
      </c>
      <c r="F54" s="213" t="s">
        <v>193</v>
      </c>
      <c r="G54" s="228"/>
      <c r="H54" s="229">
        <v>1063.43</v>
      </c>
      <c r="I54" s="229"/>
      <c r="J54" s="229">
        <v>2126.86</v>
      </c>
      <c r="K54" s="229"/>
      <c r="L54" s="229">
        <v>3190.29</v>
      </c>
      <c r="M54" s="229"/>
      <c r="N54" s="230">
        <v>4253.7</v>
      </c>
    </row>
    <row r="55" spans="1:14" ht="25.5" x14ac:dyDescent="0.25">
      <c r="A55" s="152"/>
      <c r="B55" s="231"/>
      <c r="C55" s="212" t="s">
        <v>248</v>
      </c>
      <c r="D55" s="212" t="s">
        <v>249</v>
      </c>
      <c r="E55" s="212" t="s">
        <v>250</v>
      </c>
      <c r="F55" s="213" t="s">
        <v>189</v>
      </c>
      <c r="G55" s="228"/>
      <c r="H55" s="229">
        <v>12450</v>
      </c>
      <c r="I55" s="229"/>
      <c r="J55" s="229">
        <v>12450</v>
      </c>
      <c r="K55" s="229"/>
      <c r="L55" s="229">
        <v>12450</v>
      </c>
      <c r="M55" s="229"/>
      <c r="N55" s="230">
        <v>12450</v>
      </c>
    </row>
    <row r="56" spans="1:14" ht="38.25" x14ac:dyDescent="0.25">
      <c r="A56" s="152"/>
      <c r="B56" s="231"/>
      <c r="C56" s="212" t="s">
        <v>251</v>
      </c>
      <c r="D56" s="212" t="s">
        <v>249</v>
      </c>
      <c r="E56" s="212" t="s">
        <v>252</v>
      </c>
      <c r="F56" s="213" t="s">
        <v>209</v>
      </c>
      <c r="G56" s="228"/>
      <c r="H56" s="229">
        <v>0</v>
      </c>
      <c r="I56" s="229"/>
      <c r="J56" s="229">
        <v>7000</v>
      </c>
      <c r="K56" s="229"/>
      <c r="L56" s="229">
        <v>7000</v>
      </c>
      <c r="M56" s="229"/>
      <c r="N56" s="230">
        <v>18000</v>
      </c>
    </row>
    <row r="57" spans="1:14" ht="25.5" x14ac:dyDescent="0.25">
      <c r="A57" s="152"/>
      <c r="B57" s="231"/>
      <c r="C57" s="212" t="s">
        <v>253</v>
      </c>
      <c r="D57" s="212" t="s">
        <v>237</v>
      </c>
      <c r="E57" s="212" t="s">
        <v>242</v>
      </c>
      <c r="F57" s="213" t="s">
        <v>189</v>
      </c>
      <c r="G57" s="228"/>
      <c r="H57" s="229">
        <v>2575</v>
      </c>
      <c r="I57" s="229"/>
      <c r="J57" s="229">
        <v>4664</v>
      </c>
      <c r="K57" s="229"/>
      <c r="L57" s="229">
        <v>6723</v>
      </c>
      <c r="M57" s="229"/>
      <c r="N57" s="230">
        <v>10000</v>
      </c>
    </row>
    <row r="58" spans="1:14" ht="38.25" x14ac:dyDescent="0.25">
      <c r="A58" s="152"/>
      <c r="B58" s="231"/>
      <c r="C58" s="212" t="s">
        <v>254</v>
      </c>
      <c r="D58" s="212" t="s">
        <v>237</v>
      </c>
      <c r="E58" s="212" t="s">
        <v>255</v>
      </c>
      <c r="F58" s="213" t="s">
        <v>193</v>
      </c>
      <c r="G58" s="228"/>
      <c r="H58" s="229">
        <v>865.25</v>
      </c>
      <c r="I58" s="229"/>
      <c r="J58" s="229">
        <v>1730.5</v>
      </c>
      <c r="K58" s="229"/>
      <c r="L58" s="229">
        <v>2595.75</v>
      </c>
      <c r="M58" s="229"/>
      <c r="N58" s="230">
        <v>3461.01</v>
      </c>
    </row>
    <row r="59" spans="1:14" ht="38.25" x14ac:dyDescent="0.25">
      <c r="A59" s="152"/>
      <c r="B59" s="231"/>
      <c r="C59" s="212" t="s">
        <v>256</v>
      </c>
      <c r="D59" s="212" t="s">
        <v>237</v>
      </c>
      <c r="E59" s="212" t="s">
        <v>255</v>
      </c>
      <c r="F59" s="213" t="s">
        <v>189</v>
      </c>
      <c r="G59" s="228"/>
      <c r="H59" s="229">
        <v>0</v>
      </c>
      <c r="I59" s="229"/>
      <c r="J59" s="229">
        <v>219.6</v>
      </c>
      <c r="K59" s="229"/>
      <c r="L59" s="229">
        <v>219.6</v>
      </c>
      <c r="M59" s="229"/>
      <c r="N59" s="230">
        <v>219.6</v>
      </c>
    </row>
    <row r="60" spans="1:14" ht="25.5" x14ac:dyDescent="0.25">
      <c r="A60" s="152"/>
      <c r="B60" s="231"/>
      <c r="C60" s="212" t="s">
        <v>257</v>
      </c>
      <c r="D60" s="212" t="s">
        <v>237</v>
      </c>
      <c r="E60" s="212" t="s">
        <v>255</v>
      </c>
      <c r="F60" s="213" t="s">
        <v>193</v>
      </c>
      <c r="G60" s="228"/>
      <c r="H60" s="229">
        <v>390.99</v>
      </c>
      <c r="I60" s="229"/>
      <c r="J60" s="229">
        <v>781.98</v>
      </c>
      <c r="K60" s="229"/>
      <c r="L60" s="229">
        <v>1172.97</v>
      </c>
      <c r="M60" s="229"/>
      <c r="N60" s="230">
        <v>1563.96</v>
      </c>
    </row>
    <row r="61" spans="1:14" ht="25.5" x14ac:dyDescent="0.25">
      <c r="A61" s="152"/>
      <c r="B61" s="231"/>
      <c r="C61" s="212" t="s">
        <v>258</v>
      </c>
      <c r="D61" s="212" t="s">
        <v>237</v>
      </c>
      <c r="E61" s="212" t="s">
        <v>259</v>
      </c>
      <c r="F61" s="213" t="s">
        <v>193</v>
      </c>
      <c r="G61" s="228"/>
      <c r="H61" s="229">
        <v>25</v>
      </c>
      <c r="I61" s="229"/>
      <c r="J61" s="229">
        <v>50</v>
      </c>
      <c r="K61" s="229"/>
      <c r="L61" s="229">
        <v>75</v>
      </c>
      <c r="M61" s="229"/>
      <c r="N61" s="230">
        <v>100</v>
      </c>
    </row>
    <row r="62" spans="1:14" ht="25.5" x14ac:dyDescent="0.25">
      <c r="A62" s="152"/>
      <c r="B62" s="231"/>
      <c r="C62" s="212" t="s">
        <v>260</v>
      </c>
      <c r="D62" s="212" t="s">
        <v>237</v>
      </c>
      <c r="E62" s="212" t="s">
        <v>261</v>
      </c>
      <c r="F62" s="213" t="s">
        <v>193</v>
      </c>
      <c r="G62" s="228"/>
      <c r="H62" s="229">
        <v>66.16</v>
      </c>
      <c r="I62" s="229"/>
      <c r="J62" s="229">
        <v>132.32</v>
      </c>
      <c r="K62" s="229"/>
      <c r="L62" s="229">
        <v>198.48</v>
      </c>
      <c r="M62" s="229"/>
      <c r="N62" s="230">
        <v>264.64</v>
      </c>
    </row>
    <row r="63" spans="1:14" ht="25.5" x14ac:dyDescent="0.25">
      <c r="A63" s="152"/>
      <c r="B63" s="231"/>
      <c r="C63" s="212" t="s">
        <v>262</v>
      </c>
      <c r="D63" s="212" t="s">
        <v>237</v>
      </c>
      <c r="E63" s="212" t="s">
        <v>263</v>
      </c>
      <c r="F63" s="213" t="s">
        <v>193</v>
      </c>
      <c r="G63" s="228"/>
      <c r="H63" s="229">
        <v>1112.5</v>
      </c>
      <c r="I63" s="229"/>
      <c r="J63" s="229">
        <v>2225</v>
      </c>
      <c r="K63" s="229"/>
      <c r="L63" s="229">
        <v>3337.5</v>
      </c>
      <c r="M63" s="229"/>
      <c r="N63" s="230">
        <v>4450</v>
      </c>
    </row>
    <row r="64" spans="1:14" ht="25.5" x14ac:dyDescent="0.25">
      <c r="A64" s="152"/>
      <c r="B64" s="231"/>
      <c r="C64" s="212" t="s">
        <v>264</v>
      </c>
      <c r="D64" s="212" t="s">
        <v>249</v>
      </c>
      <c r="E64" s="212" t="s">
        <v>250</v>
      </c>
      <c r="F64" s="213" t="s">
        <v>209</v>
      </c>
      <c r="G64" s="228"/>
      <c r="H64" s="229">
        <v>3000</v>
      </c>
      <c r="I64" s="229"/>
      <c r="J64" s="229">
        <v>6000</v>
      </c>
      <c r="K64" s="229"/>
      <c r="L64" s="229">
        <v>7000</v>
      </c>
      <c r="M64" s="229"/>
      <c r="N64" s="230">
        <v>10000</v>
      </c>
    </row>
    <row r="65" spans="1:14" ht="25.5" x14ac:dyDescent="0.25">
      <c r="A65" s="152"/>
      <c r="B65" s="231"/>
      <c r="C65" s="212" t="s">
        <v>265</v>
      </c>
      <c r="D65" s="212" t="s">
        <v>244</v>
      </c>
      <c r="E65" s="212" t="s">
        <v>266</v>
      </c>
      <c r="F65" s="213" t="s">
        <v>193</v>
      </c>
      <c r="G65" s="228"/>
      <c r="H65" s="229">
        <v>1702.5</v>
      </c>
      <c r="I65" s="229"/>
      <c r="J65" s="229">
        <v>3405</v>
      </c>
      <c r="K65" s="229"/>
      <c r="L65" s="229">
        <v>5107.5</v>
      </c>
      <c r="M65" s="229"/>
      <c r="N65" s="230">
        <v>6810</v>
      </c>
    </row>
    <row r="66" spans="1:14" ht="25.5" x14ac:dyDescent="0.25">
      <c r="A66" s="152"/>
      <c r="B66" s="231"/>
      <c r="C66" s="212" t="s">
        <v>267</v>
      </c>
      <c r="D66" s="212" t="s">
        <v>244</v>
      </c>
      <c r="E66" s="212" t="s">
        <v>266</v>
      </c>
      <c r="F66" s="213" t="s">
        <v>193</v>
      </c>
      <c r="G66" s="228"/>
      <c r="H66" s="229">
        <v>1975</v>
      </c>
      <c r="I66" s="229"/>
      <c r="J66" s="229">
        <v>3950</v>
      </c>
      <c r="K66" s="229"/>
      <c r="L66" s="229">
        <v>5925</v>
      </c>
      <c r="M66" s="229"/>
      <c r="N66" s="230">
        <v>7900</v>
      </c>
    </row>
    <row r="67" spans="1:14" ht="38.25" x14ac:dyDescent="0.25">
      <c r="A67" s="152"/>
      <c r="B67" s="231"/>
      <c r="C67" s="212" t="s">
        <v>268</v>
      </c>
      <c r="D67" s="212" t="s">
        <v>244</v>
      </c>
      <c r="E67" s="212" t="s">
        <v>245</v>
      </c>
      <c r="F67" s="213" t="s">
        <v>189</v>
      </c>
      <c r="G67" s="228"/>
      <c r="H67" s="229">
        <v>0</v>
      </c>
      <c r="I67" s="229"/>
      <c r="J67" s="229">
        <v>0</v>
      </c>
      <c r="K67" s="229"/>
      <c r="L67" s="229">
        <v>0</v>
      </c>
      <c r="M67" s="229"/>
      <c r="N67" s="230">
        <v>150</v>
      </c>
    </row>
    <row r="68" spans="1:14" ht="25.5" x14ac:dyDescent="0.25">
      <c r="A68" s="152"/>
      <c r="B68" s="231"/>
      <c r="C68" s="192" t="s">
        <v>269</v>
      </c>
      <c r="D68" s="192" t="s">
        <v>244</v>
      </c>
      <c r="E68" s="192" t="s">
        <v>266</v>
      </c>
      <c r="F68" s="196" t="s">
        <v>193</v>
      </c>
      <c r="G68" s="226"/>
      <c r="H68" s="222">
        <v>832.5</v>
      </c>
      <c r="I68" s="222"/>
      <c r="J68" s="222">
        <v>1665</v>
      </c>
      <c r="K68" s="222"/>
      <c r="L68" s="222">
        <v>2497.5</v>
      </c>
      <c r="M68" s="222"/>
      <c r="N68" s="223">
        <v>3330</v>
      </c>
    </row>
    <row r="69" spans="1:14" ht="30" x14ac:dyDescent="0.25">
      <c r="A69" s="152" t="s">
        <v>24</v>
      </c>
      <c r="B69" s="158" t="s">
        <v>23</v>
      </c>
      <c r="C69" s="194"/>
      <c r="D69" s="194"/>
      <c r="E69" s="194"/>
      <c r="F69" s="198"/>
      <c r="G69" s="79">
        <v>5506.66</v>
      </c>
      <c r="H69" s="81">
        <f>SUM(H70:H71)</f>
        <v>2500</v>
      </c>
      <c r="I69" s="81">
        <v>9539.66</v>
      </c>
      <c r="J69" s="81">
        <f>SUM(J70:J71)</f>
        <v>5000</v>
      </c>
      <c r="K69" s="81">
        <v>12635.66</v>
      </c>
      <c r="L69" s="81">
        <f>SUM(L70:L71)</f>
        <v>7500</v>
      </c>
      <c r="M69" s="81">
        <v>14699.66</v>
      </c>
      <c r="N69" s="83">
        <f>SUM(N70:N71)</f>
        <v>10100</v>
      </c>
    </row>
    <row r="70" spans="1:14" ht="51" x14ac:dyDescent="0.25">
      <c r="A70" s="152"/>
      <c r="B70" s="231"/>
      <c r="C70" s="205" t="s">
        <v>270</v>
      </c>
      <c r="D70" s="205" t="s">
        <v>271</v>
      </c>
      <c r="E70" s="205" t="s">
        <v>272</v>
      </c>
      <c r="F70" s="207" t="s">
        <v>209</v>
      </c>
      <c r="G70" s="227"/>
      <c r="H70" s="224">
        <v>0</v>
      </c>
      <c r="I70" s="224"/>
      <c r="J70" s="224">
        <v>0</v>
      </c>
      <c r="K70" s="224"/>
      <c r="L70" s="224">
        <v>0</v>
      </c>
      <c r="M70" s="224"/>
      <c r="N70" s="225">
        <v>100</v>
      </c>
    </row>
    <row r="71" spans="1:14" ht="51" x14ac:dyDescent="0.25">
      <c r="A71" s="152"/>
      <c r="B71" s="231"/>
      <c r="C71" s="192" t="s">
        <v>273</v>
      </c>
      <c r="D71" s="192" t="s">
        <v>274</v>
      </c>
      <c r="E71" s="192" t="s">
        <v>272</v>
      </c>
      <c r="F71" s="196" t="s">
        <v>193</v>
      </c>
      <c r="G71" s="226"/>
      <c r="H71" s="222">
        <v>2500</v>
      </c>
      <c r="I71" s="222"/>
      <c r="J71" s="222">
        <v>5000</v>
      </c>
      <c r="K71" s="222"/>
      <c r="L71" s="222">
        <v>7500</v>
      </c>
      <c r="M71" s="222"/>
      <c r="N71" s="223">
        <v>10000</v>
      </c>
    </row>
    <row r="72" spans="1:14" x14ac:dyDescent="0.25">
      <c r="A72" s="152" t="s">
        <v>26</v>
      </c>
      <c r="B72" s="151" t="s">
        <v>25</v>
      </c>
      <c r="C72" s="194"/>
      <c r="D72" s="194"/>
      <c r="E72" s="194"/>
      <c r="F72" s="198"/>
      <c r="G72" s="79">
        <v>0.66</v>
      </c>
      <c r="H72" s="81">
        <v>50.19</v>
      </c>
      <c r="I72" s="81">
        <v>0.66</v>
      </c>
      <c r="J72" s="81">
        <v>50.19</v>
      </c>
      <c r="K72" s="81">
        <v>0.66</v>
      </c>
      <c r="L72" s="81">
        <v>50.19</v>
      </c>
      <c r="M72" s="81">
        <v>0.66</v>
      </c>
      <c r="N72" s="83">
        <v>50.19</v>
      </c>
    </row>
    <row r="73" spans="1:14" ht="38.25" x14ac:dyDescent="0.25">
      <c r="A73" s="152"/>
      <c r="B73" s="191"/>
      <c r="C73" s="194" t="s">
        <v>275</v>
      </c>
      <c r="D73" s="194" t="s">
        <v>276</v>
      </c>
      <c r="E73" s="194" t="s">
        <v>277</v>
      </c>
      <c r="F73" s="198" t="s">
        <v>189</v>
      </c>
      <c r="G73" s="79"/>
      <c r="H73" s="81">
        <v>50.19</v>
      </c>
      <c r="I73" s="81"/>
      <c r="J73" s="81">
        <v>50.19</v>
      </c>
      <c r="K73" s="81"/>
      <c r="L73" s="81">
        <v>50.19</v>
      </c>
      <c r="M73" s="81"/>
      <c r="N73" s="83">
        <v>50.19</v>
      </c>
    </row>
    <row r="74" spans="1:14" x14ac:dyDescent="0.25">
      <c r="A74" s="152" t="s">
        <v>28</v>
      </c>
      <c r="B74" s="151" t="s">
        <v>27</v>
      </c>
      <c r="C74" s="193"/>
      <c r="D74" s="193"/>
      <c r="E74" s="193"/>
      <c r="F74" s="197"/>
      <c r="G74" s="84"/>
      <c r="H74" s="86"/>
      <c r="I74" s="86"/>
      <c r="J74" s="86"/>
      <c r="K74" s="86"/>
      <c r="L74" s="86"/>
      <c r="M74" s="86"/>
      <c r="N74" s="88"/>
    </row>
    <row r="75" spans="1:14" x14ac:dyDescent="0.25">
      <c r="A75" s="152" t="s">
        <v>30</v>
      </c>
      <c r="B75" s="151" t="s">
        <v>29</v>
      </c>
      <c r="C75" s="204"/>
      <c r="D75" s="204"/>
      <c r="E75" s="204"/>
      <c r="F75" s="206"/>
      <c r="G75" s="84">
        <v>5295.51</v>
      </c>
      <c r="H75" s="86">
        <f>SUM(H76:H85)</f>
        <v>13353.840000000002</v>
      </c>
      <c r="I75" s="86">
        <v>9737.52</v>
      </c>
      <c r="J75" s="86">
        <f>SUM(J76:J85)</f>
        <v>18538.71</v>
      </c>
      <c r="K75" s="86">
        <v>22038.78</v>
      </c>
      <c r="L75" s="86">
        <f>SUM(L76:L85)</f>
        <v>40516.800000000003</v>
      </c>
      <c r="M75" s="86">
        <v>28408.82</v>
      </c>
      <c r="N75" s="88">
        <f>SUM(N76:N85)</f>
        <v>69199.820000000007</v>
      </c>
    </row>
    <row r="76" spans="1:14" ht="38.25" x14ac:dyDescent="0.25">
      <c r="A76" s="152"/>
      <c r="B76" s="191"/>
      <c r="C76" s="205" t="s">
        <v>278</v>
      </c>
      <c r="D76" s="205" t="s">
        <v>279</v>
      </c>
      <c r="E76" s="205" t="s">
        <v>280</v>
      </c>
      <c r="F76" s="207" t="s">
        <v>189</v>
      </c>
      <c r="G76" s="233"/>
      <c r="H76" s="238">
        <v>8165.63</v>
      </c>
      <c r="I76" s="235"/>
      <c r="J76" s="238">
        <v>8165.63</v>
      </c>
      <c r="K76" s="235"/>
      <c r="L76" s="238">
        <v>24518.87</v>
      </c>
      <c r="M76" s="235"/>
      <c r="N76" s="239">
        <v>36633.61</v>
      </c>
    </row>
    <row r="77" spans="1:14" ht="25.5" x14ac:dyDescent="0.25">
      <c r="A77" s="152"/>
      <c r="B77" s="191"/>
      <c r="C77" s="212" t="s">
        <v>281</v>
      </c>
      <c r="D77" s="212" t="s">
        <v>282</v>
      </c>
      <c r="E77" s="212" t="s">
        <v>283</v>
      </c>
      <c r="F77" s="213" t="s">
        <v>189</v>
      </c>
      <c r="G77" s="240"/>
      <c r="H77" s="241">
        <v>0</v>
      </c>
      <c r="I77" s="242"/>
      <c r="J77" s="241">
        <v>0</v>
      </c>
      <c r="K77" s="242"/>
      <c r="L77" s="241">
        <v>100</v>
      </c>
      <c r="M77" s="242"/>
      <c r="N77" s="243">
        <v>100</v>
      </c>
    </row>
    <row r="78" spans="1:14" ht="38.25" x14ac:dyDescent="0.25">
      <c r="A78" s="152"/>
      <c r="B78" s="191"/>
      <c r="C78" s="212" t="s">
        <v>284</v>
      </c>
      <c r="D78" s="212" t="s">
        <v>285</v>
      </c>
      <c r="E78" s="212" t="s">
        <v>286</v>
      </c>
      <c r="F78" s="213" t="s">
        <v>209</v>
      </c>
      <c r="G78" s="240"/>
      <c r="H78" s="241">
        <v>0</v>
      </c>
      <c r="I78" s="242"/>
      <c r="J78" s="241">
        <v>0</v>
      </c>
      <c r="K78" s="242"/>
      <c r="L78" s="241">
        <v>0</v>
      </c>
      <c r="M78" s="242"/>
      <c r="N78" s="243">
        <v>600</v>
      </c>
    </row>
    <row r="79" spans="1:14" ht="51" x14ac:dyDescent="0.25">
      <c r="A79" s="152"/>
      <c r="B79" s="191"/>
      <c r="C79" s="212" t="s">
        <v>287</v>
      </c>
      <c r="D79" s="212" t="s">
        <v>285</v>
      </c>
      <c r="E79" s="212" t="s">
        <v>288</v>
      </c>
      <c r="F79" s="213" t="s">
        <v>189</v>
      </c>
      <c r="G79" s="240"/>
      <c r="H79" s="241">
        <v>0</v>
      </c>
      <c r="I79" s="242"/>
      <c r="J79" s="241">
        <v>0</v>
      </c>
      <c r="K79" s="242"/>
      <c r="L79" s="241">
        <v>100</v>
      </c>
      <c r="M79" s="242"/>
      <c r="N79" s="243">
        <v>100</v>
      </c>
    </row>
    <row r="80" spans="1:14" ht="38.25" x14ac:dyDescent="0.25">
      <c r="A80" s="152"/>
      <c r="B80" s="191"/>
      <c r="C80" s="212" t="s">
        <v>289</v>
      </c>
      <c r="D80" s="212" t="s">
        <v>285</v>
      </c>
      <c r="E80" s="212" t="s">
        <v>272</v>
      </c>
      <c r="F80" s="213" t="s">
        <v>193</v>
      </c>
      <c r="G80" s="240"/>
      <c r="H80" s="241">
        <v>1915.38</v>
      </c>
      <c r="I80" s="242"/>
      <c r="J80" s="241">
        <v>3830.76</v>
      </c>
      <c r="K80" s="242"/>
      <c r="L80" s="241">
        <v>5746.14</v>
      </c>
      <c r="M80" s="242"/>
      <c r="N80" s="243">
        <v>7661.5</v>
      </c>
    </row>
    <row r="81" spans="1:14" ht="38.25" x14ac:dyDescent="0.25">
      <c r="A81" s="152"/>
      <c r="B81" s="191"/>
      <c r="C81" s="212" t="s">
        <v>290</v>
      </c>
      <c r="D81" s="212" t="s">
        <v>285</v>
      </c>
      <c r="E81" s="212" t="s">
        <v>272</v>
      </c>
      <c r="F81" s="213" t="s">
        <v>193</v>
      </c>
      <c r="G81" s="240"/>
      <c r="H81" s="241">
        <v>2561.71</v>
      </c>
      <c r="I81" s="242"/>
      <c r="J81" s="241">
        <v>5123.42</v>
      </c>
      <c r="K81" s="242"/>
      <c r="L81" s="241">
        <v>7685.13</v>
      </c>
      <c r="M81" s="242"/>
      <c r="N81" s="243">
        <v>10246.82</v>
      </c>
    </row>
    <row r="82" spans="1:14" ht="38.25" x14ac:dyDescent="0.25">
      <c r="A82" s="152"/>
      <c r="B82" s="191"/>
      <c r="C82" s="212" t="s">
        <v>291</v>
      </c>
      <c r="D82" s="212" t="s">
        <v>285</v>
      </c>
      <c r="E82" s="212" t="s">
        <v>286</v>
      </c>
      <c r="F82" s="213" t="s">
        <v>189</v>
      </c>
      <c r="G82" s="240"/>
      <c r="H82" s="241">
        <v>711.12</v>
      </c>
      <c r="I82" s="242"/>
      <c r="J82" s="241">
        <v>1418.9</v>
      </c>
      <c r="K82" s="242"/>
      <c r="L82" s="241">
        <v>2366.66</v>
      </c>
      <c r="M82" s="242"/>
      <c r="N82" s="243">
        <v>3041.59</v>
      </c>
    </row>
    <row r="83" spans="1:14" ht="38.25" x14ac:dyDescent="0.25">
      <c r="A83" s="152"/>
      <c r="B83" s="191"/>
      <c r="C83" s="212" t="s">
        <v>292</v>
      </c>
      <c r="D83" s="212" t="s">
        <v>285</v>
      </c>
      <c r="E83" s="212" t="s">
        <v>293</v>
      </c>
      <c r="F83" s="213" t="s">
        <v>209</v>
      </c>
      <c r="G83" s="240"/>
      <c r="H83" s="241">
        <v>0</v>
      </c>
      <c r="I83" s="242"/>
      <c r="J83" s="241">
        <v>0</v>
      </c>
      <c r="K83" s="242"/>
      <c r="L83" s="241">
        <v>0</v>
      </c>
      <c r="M83" s="242"/>
      <c r="N83" s="243">
        <v>100</v>
      </c>
    </row>
    <row r="84" spans="1:14" ht="38.25" x14ac:dyDescent="0.25">
      <c r="A84" s="152"/>
      <c r="B84" s="191"/>
      <c r="C84" s="212" t="s">
        <v>294</v>
      </c>
      <c r="D84" s="212" t="s">
        <v>285</v>
      </c>
      <c r="E84" s="212" t="s">
        <v>293</v>
      </c>
      <c r="F84" s="213" t="s">
        <v>209</v>
      </c>
      <c r="G84" s="240"/>
      <c r="H84" s="241">
        <v>0</v>
      </c>
      <c r="I84" s="242"/>
      <c r="J84" s="241">
        <v>0</v>
      </c>
      <c r="K84" s="242"/>
      <c r="L84" s="241">
        <v>0</v>
      </c>
      <c r="M84" s="242"/>
      <c r="N84" s="243">
        <v>100</v>
      </c>
    </row>
    <row r="85" spans="1:14" ht="38.25" x14ac:dyDescent="0.25">
      <c r="A85" s="152"/>
      <c r="B85" s="191"/>
      <c r="C85" s="192" t="s">
        <v>295</v>
      </c>
      <c r="D85" s="192" t="s">
        <v>285</v>
      </c>
      <c r="E85" s="192" t="s">
        <v>286</v>
      </c>
      <c r="F85" s="196" t="s">
        <v>209</v>
      </c>
      <c r="G85" s="232"/>
      <c r="H85" s="236">
        <v>0</v>
      </c>
      <c r="I85" s="234"/>
      <c r="J85" s="236">
        <v>0</v>
      </c>
      <c r="K85" s="234"/>
      <c r="L85" s="236">
        <v>0</v>
      </c>
      <c r="M85" s="234"/>
      <c r="N85" s="237">
        <v>10616.3</v>
      </c>
    </row>
    <row r="86" spans="1:14" x14ac:dyDescent="0.25">
      <c r="A86" s="155" t="s">
        <v>20</v>
      </c>
      <c r="B86" s="157" t="s">
        <v>119</v>
      </c>
      <c r="C86" s="193"/>
      <c r="D86" s="193"/>
      <c r="E86" s="193"/>
      <c r="F86" s="197"/>
      <c r="G86" s="76">
        <f t="shared" ref="G86:N86" si="2">+G75+G74+G72+G69+G49</f>
        <v>35470.82</v>
      </c>
      <c r="H86" s="77">
        <f t="shared" si="2"/>
        <v>57968.200000000012</v>
      </c>
      <c r="I86" s="77">
        <f t="shared" si="2"/>
        <v>68379.73</v>
      </c>
      <c r="J86" s="77">
        <f t="shared" si="2"/>
        <v>90106.040000000008</v>
      </c>
      <c r="K86" s="77">
        <f t="shared" si="2"/>
        <v>91989.37</v>
      </c>
      <c r="L86" s="77">
        <f t="shared" si="2"/>
        <v>127823.1</v>
      </c>
      <c r="M86" s="77">
        <f t="shared" si="2"/>
        <v>114336.22</v>
      </c>
      <c r="N86" s="78">
        <f t="shared" si="2"/>
        <v>188455.46000000002</v>
      </c>
    </row>
    <row r="87" spans="1:14" x14ac:dyDescent="0.25">
      <c r="A87" s="152" t="s">
        <v>33</v>
      </c>
      <c r="B87" s="151" t="s">
        <v>32</v>
      </c>
      <c r="C87" s="153"/>
      <c r="D87" s="153"/>
      <c r="E87" s="153"/>
      <c r="F87" s="154"/>
      <c r="G87" s="84"/>
      <c r="H87" s="86"/>
      <c r="I87" s="86"/>
      <c r="J87" s="86"/>
      <c r="K87" s="86"/>
      <c r="L87" s="86"/>
      <c r="M87" s="86"/>
      <c r="N87" s="88"/>
    </row>
    <row r="88" spans="1:14" x14ac:dyDescent="0.25">
      <c r="A88" s="152" t="s">
        <v>34</v>
      </c>
      <c r="B88" s="151" t="s">
        <v>0</v>
      </c>
      <c r="C88" s="204"/>
      <c r="D88" s="204"/>
      <c r="E88" s="204"/>
      <c r="F88" s="206"/>
      <c r="G88" s="84">
        <v>69761.58</v>
      </c>
      <c r="H88" s="86">
        <f>SUM(H89:H93)</f>
        <v>71067.83</v>
      </c>
      <c r="I88" s="86">
        <v>71693.75</v>
      </c>
      <c r="J88" s="86">
        <f>SUM(J89:J93)</f>
        <v>71067.83</v>
      </c>
      <c r="K88" s="86">
        <v>152868.65</v>
      </c>
      <c r="L88" s="86">
        <f>SUM(L89:L93)</f>
        <v>71067.83</v>
      </c>
      <c r="M88" s="86">
        <v>152868.65</v>
      </c>
      <c r="N88" s="88">
        <f>SUM(N89:N93)</f>
        <v>287067.83</v>
      </c>
    </row>
    <row r="89" spans="1:14" ht="38.25" x14ac:dyDescent="0.25">
      <c r="A89" s="152"/>
      <c r="B89" s="191"/>
      <c r="C89" s="205" t="s">
        <v>296</v>
      </c>
      <c r="D89" s="205" t="s">
        <v>297</v>
      </c>
      <c r="E89" s="205" t="s">
        <v>298</v>
      </c>
      <c r="F89" s="207" t="s">
        <v>209</v>
      </c>
      <c r="G89" s="233"/>
      <c r="H89" s="238">
        <v>0</v>
      </c>
      <c r="I89" s="235"/>
      <c r="J89" s="238">
        <v>0</v>
      </c>
      <c r="K89" s="235"/>
      <c r="L89" s="238">
        <v>0</v>
      </c>
      <c r="M89" s="235"/>
      <c r="N89" s="239">
        <v>50000</v>
      </c>
    </row>
    <row r="90" spans="1:14" ht="63.75" x14ac:dyDescent="0.25">
      <c r="A90" s="152"/>
      <c r="B90" s="191"/>
      <c r="C90" s="212" t="s">
        <v>299</v>
      </c>
      <c r="D90" s="212" t="s">
        <v>297</v>
      </c>
      <c r="E90" s="212" t="s">
        <v>298</v>
      </c>
      <c r="F90" s="213" t="s">
        <v>209</v>
      </c>
      <c r="G90" s="240"/>
      <c r="H90" s="241">
        <v>0</v>
      </c>
      <c r="I90" s="242"/>
      <c r="J90" s="241">
        <v>0</v>
      </c>
      <c r="K90" s="242"/>
      <c r="L90" s="241">
        <v>0</v>
      </c>
      <c r="M90" s="242"/>
      <c r="N90" s="243">
        <v>50000</v>
      </c>
    </row>
    <row r="91" spans="1:14" ht="25.5" x14ac:dyDescent="0.25">
      <c r="A91" s="152"/>
      <c r="B91" s="191"/>
      <c r="C91" s="212" t="s">
        <v>300</v>
      </c>
      <c r="D91" s="212" t="s">
        <v>297</v>
      </c>
      <c r="E91" s="212" t="s">
        <v>298</v>
      </c>
      <c r="F91" s="213" t="s">
        <v>209</v>
      </c>
      <c r="G91" s="240"/>
      <c r="H91" s="241">
        <v>1067.83</v>
      </c>
      <c r="I91" s="242"/>
      <c r="J91" s="241">
        <v>1067.83</v>
      </c>
      <c r="K91" s="242"/>
      <c r="L91" s="241">
        <v>1067.83</v>
      </c>
      <c r="M91" s="242"/>
      <c r="N91" s="243">
        <v>1067.83</v>
      </c>
    </row>
    <row r="92" spans="1:14" ht="25.5" x14ac:dyDescent="0.25">
      <c r="A92" s="152"/>
      <c r="B92" s="191"/>
      <c r="C92" s="212" t="s">
        <v>301</v>
      </c>
      <c r="D92" s="212" t="s">
        <v>297</v>
      </c>
      <c r="E92" s="212" t="s">
        <v>298</v>
      </c>
      <c r="F92" s="213" t="s">
        <v>209</v>
      </c>
      <c r="G92" s="240"/>
      <c r="H92" s="241">
        <v>70000</v>
      </c>
      <c r="I92" s="242"/>
      <c r="J92" s="241">
        <v>70000</v>
      </c>
      <c r="K92" s="242"/>
      <c r="L92" s="241">
        <v>70000</v>
      </c>
      <c r="M92" s="242"/>
      <c r="N92" s="243">
        <v>70000</v>
      </c>
    </row>
    <row r="93" spans="1:14" ht="25.5" x14ac:dyDescent="0.25">
      <c r="A93" s="152"/>
      <c r="B93" s="191"/>
      <c r="C93" s="192" t="s">
        <v>302</v>
      </c>
      <c r="D93" s="192" t="s">
        <v>297</v>
      </c>
      <c r="E93" s="192" t="s">
        <v>298</v>
      </c>
      <c r="F93" s="196" t="s">
        <v>209</v>
      </c>
      <c r="G93" s="232"/>
      <c r="H93" s="236">
        <v>0</v>
      </c>
      <c r="I93" s="234"/>
      <c r="J93" s="236">
        <v>0</v>
      </c>
      <c r="K93" s="234"/>
      <c r="L93" s="236">
        <v>0</v>
      </c>
      <c r="M93" s="234"/>
      <c r="N93" s="237">
        <v>116000</v>
      </c>
    </row>
    <row r="94" spans="1:14" x14ac:dyDescent="0.25">
      <c r="A94" s="152" t="s">
        <v>35</v>
      </c>
      <c r="B94" s="151" t="s">
        <v>1</v>
      </c>
      <c r="C94" s="193"/>
      <c r="D94" s="193"/>
      <c r="E94" s="193"/>
      <c r="F94" s="197"/>
      <c r="G94" s="84"/>
      <c r="H94" s="86"/>
      <c r="I94" s="86"/>
      <c r="J94" s="86"/>
      <c r="K94" s="86"/>
      <c r="L94" s="86"/>
      <c r="M94" s="86"/>
      <c r="N94" s="88"/>
    </row>
    <row r="95" spans="1:14" x14ac:dyDescent="0.25">
      <c r="A95" s="152" t="s">
        <v>37</v>
      </c>
      <c r="B95" s="151" t="s">
        <v>36</v>
      </c>
      <c r="C95" s="204"/>
      <c r="D95" s="204"/>
      <c r="E95" s="204"/>
      <c r="F95" s="206"/>
      <c r="G95" s="79"/>
      <c r="H95" s="81">
        <f>SUM(H96:H97)</f>
        <v>3464.6</v>
      </c>
      <c r="I95" s="81">
        <v>13675.4</v>
      </c>
      <c r="J95" s="81">
        <f>SUM(J96:J97)</f>
        <v>3464.6</v>
      </c>
      <c r="K95" s="81">
        <v>13675.4</v>
      </c>
      <c r="L95" s="81">
        <f>SUM(L96:L97)</f>
        <v>3464.6</v>
      </c>
      <c r="M95" s="81">
        <v>13675.4</v>
      </c>
      <c r="N95" s="83">
        <f>SUM(N96:N97)</f>
        <v>3464.6</v>
      </c>
    </row>
    <row r="96" spans="1:14" ht="25.5" x14ac:dyDescent="0.25">
      <c r="A96" s="152"/>
      <c r="B96" s="191"/>
      <c r="C96" s="205" t="s">
        <v>303</v>
      </c>
      <c r="D96" s="205" t="s">
        <v>304</v>
      </c>
      <c r="E96" s="205" t="s">
        <v>305</v>
      </c>
      <c r="F96" s="207" t="s">
        <v>209</v>
      </c>
      <c r="G96" s="227"/>
      <c r="H96" s="224">
        <v>664.6</v>
      </c>
      <c r="I96" s="224"/>
      <c r="J96" s="224">
        <v>664.6</v>
      </c>
      <c r="K96" s="224"/>
      <c r="L96" s="224">
        <v>664.6</v>
      </c>
      <c r="M96" s="224"/>
      <c r="N96" s="225">
        <v>664.6</v>
      </c>
    </row>
    <row r="97" spans="1:14" ht="25.5" x14ac:dyDescent="0.25">
      <c r="A97" s="152"/>
      <c r="B97" s="191"/>
      <c r="C97" s="192" t="s">
        <v>306</v>
      </c>
      <c r="D97" s="192" t="s">
        <v>307</v>
      </c>
      <c r="E97" s="192" t="s">
        <v>308</v>
      </c>
      <c r="F97" s="196" t="s">
        <v>209</v>
      </c>
      <c r="G97" s="226"/>
      <c r="H97" s="222">
        <v>2800</v>
      </c>
      <c r="I97" s="222"/>
      <c r="J97" s="222">
        <v>2800</v>
      </c>
      <c r="K97" s="222"/>
      <c r="L97" s="222">
        <v>2800</v>
      </c>
      <c r="M97" s="222"/>
      <c r="N97" s="223">
        <v>2800</v>
      </c>
    </row>
    <row r="98" spans="1:14" x14ac:dyDescent="0.25">
      <c r="A98" s="152" t="s">
        <v>38</v>
      </c>
      <c r="B98" s="151" t="s">
        <v>2</v>
      </c>
      <c r="C98" s="194"/>
      <c r="D98" s="194"/>
      <c r="E98" s="194"/>
      <c r="F98" s="198"/>
      <c r="G98" s="79"/>
      <c r="H98" s="81">
        <f>SUM(H99:H101)</f>
        <v>16</v>
      </c>
      <c r="I98" s="81"/>
      <c r="J98" s="81">
        <f>SUM(J99:J101)</f>
        <v>16</v>
      </c>
      <c r="K98" s="81"/>
      <c r="L98" s="81">
        <f>SUM(L99:L101)</f>
        <v>16</v>
      </c>
      <c r="M98" s="81">
        <v>2289.0100000000002</v>
      </c>
      <c r="N98" s="83">
        <f>SUM(N99:N101)</f>
        <v>5133.99</v>
      </c>
    </row>
    <row r="99" spans="1:14" ht="25.5" x14ac:dyDescent="0.25">
      <c r="A99" s="152"/>
      <c r="B99" s="191"/>
      <c r="C99" s="205" t="s">
        <v>309</v>
      </c>
      <c r="D99" s="205" t="s">
        <v>310</v>
      </c>
      <c r="E99" s="205" t="s">
        <v>311</v>
      </c>
      <c r="F99" s="207" t="s">
        <v>209</v>
      </c>
      <c r="G99" s="227"/>
      <c r="H99" s="224">
        <v>16</v>
      </c>
      <c r="I99" s="224"/>
      <c r="J99" s="224">
        <v>16</v>
      </c>
      <c r="K99" s="224"/>
      <c r="L99" s="224">
        <v>16</v>
      </c>
      <c r="M99" s="224"/>
      <c r="N99" s="225">
        <v>16</v>
      </c>
    </row>
    <row r="100" spans="1:14" ht="38.25" x14ac:dyDescent="0.25">
      <c r="A100" s="152"/>
      <c r="B100" s="191"/>
      <c r="C100" s="212" t="s">
        <v>312</v>
      </c>
      <c r="D100" s="212" t="s">
        <v>310</v>
      </c>
      <c r="E100" s="212" t="s">
        <v>311</v>
      </c>
      <c r="F100" s="213" t="s">
        <v>209</v>
      </c>
      <c r="G100" s="228"/>
      <c r="H100" s="229">
        <v>0</v>
      </c>
      <c r="I100" s="229"/>
      <c r="J100" s="229">
        <v>0</v>
      </c>
      <c r="K100" s="229"/>
      <c r="L100" s="229">
        <v>0</v>
      </c>
      <c r="M100" s="229"/>
      <c r="N100" s="230">
        <v>117.99</v>
      </c>
    </row>
    <row r="101" spans="1:14" ht="25.5" x14ac:dyDescent="0.25">
      <c r="A101" s="152"/>
      <c r="B101" s="191"/>
      <c r="C101" s="192" t="s">
        <v>313</v>
      </c>
      <c r="D101" s="192" t="s">
        <v>314</v>
      </c>
      <c r="E101" s="192" t="s">
        <v>315</v>
      </c>
      <c r="F101" s="196" t="s">
        <v>209</v>
      </c>
      <c r="G101" s="226"/>
      <c r="H101" s="222">
        <v>0</v>
      </c>
      <c r="I101" s="222"/>
      <c r="J101" s="222">
        <v>0</v>
      </c>
      <c r="K101" s="222"/>
      <c r="L101" s="222">
        <v>0</v>
      </c>
      <c r="M101" s="222"/>
      <c r="N101" s="223">
        <v>5000</v>
      </c>
    </row>
    <row r="102" spans="1:14" x14ac:dyDescent="0.25">
      <c r="A102" s="155" t="s">
        <v>31</v>
      </c>
      <c r="B102" s="157" t="s">
        <v>118</v>
      </c>
      <c r="C102" s="193"/>
      <c r="D102" s="193"/>
      <c r="E102" s="193"/>
      <c r="F102" s="197"/>
      <c r="G102" s="76">
        <f t="shared" ref="G102:N102" si="3">+G98+G95+G94+G88+G87</f>
        <v>69761.58</v>
      </c>
      <c r="H102" s="77">
        <f t="shared" si="3"/>
        <v>74548.430000000008</v>
      </c>
      <c r="I102" s="77">
        <f t="shared" si="3"/>
        <v>85369.15</v>
      </c>
      <c r="J102" s="77">
        <f t="shared" si="3"/>
        <v>74548.430000000008</v>
      </c>
      <c r="K102" s="77">
        <f t="shared" si="3"/>
        <v>166544.04999999999</v>
      </c>
      <c r="L102" s="77">
        <f t="shared" si="3"/>
        <v>74548.430000000008</v>
      </c>
      <c r="M102" s="77">
        <f t="shared" si="3"/>
        <v>168833.06</v>
      </c>
      <c r="N102" s="78">
        <f t="shared" si="3"/>
        <v>295666.42000000004</v>
      </c>
    </row>
    <row r="103" spans="1:14" x14ac:dyDescent="0.25">
      <c r="A103" s="152" t="s">
        <v>41</v>
      </c>
      <c r="B103" s="151" t="s">
        <v>40</v>
      </c>
      <c r="C103" s="153"/>
      <c r="D103" s="153"/>
      <c r="E103" s="153"/>
      <c r="F103" s="154"/>
      <c r="G103" s="84"/>
      <c r="H103" s="86"/>
      <c r="I103" s="86"/>
      <c r="J103" s="86"/>
      <c r="K103" s="86"/>
      <c r="L103" s="86"/>
      <c r="M103" s="86"/>
      <c r="N103" s="88"/>
    </row>
    <row r="104" spans="1:14" x14ac:dyDescent="0.25">
      <c r="A104" s="152" t="s">
        <v>43</v>
      </c>
      <c r="B104" s="151" t="s">
        <v>42</v>
      </c>
      <c r="C104" s="153"/>
      <c r="D104" s="153"/>
      <c r="E104" s="153"/>
      <c r="F104" s="154"/>
      <c r="G104" s="84"/>
      <c r="H104" s="86"/>
      <c r="I104" s="86"/>
      <c r="J104" s="86"/>
      <c r="K104" s="86"/>
      <c r="L104" s="86"/>
      <c r="M104" s="86"/>
      <c r="N104" s="88"/>
    </row>
    <row r="105" spans="1:14" x14ac:dyDescent="0.25">
      <c r="A105" s="152" t="s">
        <v>45</v>
      </c>
      <c r="B105" s="151" t="s">
        <v>44</v>
      </c>
      <c r="C105" s="153"/>
      <c r="D105" s="153"/>
      <c r="E105" s="153"/>
      <c r="F105" s="154"/>
      <c r="G105" s="84"/>
      <c r="H105" s="86"/>
      <c r="I105" s="86"/>
      <c r="J105" s="86"/>
      <c r="K105" s="86"/>
      <c r="L105" s="86"/>
      <c r="M105" s="86"/>
      <c r="N105" s="88"/>
    </row>
    <row r="106" spans="1:14" x14ac:dyDescent="0.25">
      <c r="A106" s="152" t="s">
        <v>47</v>
      </c>
      <c r="B106" s="151" t="s">
        <v>46</v>
      </c>
      <c r="C106" s="153"/>
      <c r="D106" s="153"/>
      <c r="E106" s="153"/>
      <c r="F106" s="154"/>
      <c r="G106" s="84"/>
      <c r="H106" s="86"/>
      <c r="I106" s="86"/>
      <c r="J106" s="86"/>
      <c r="K106" s="86"/>
      <c r="L106" s="86"/>
      <c r="M106" s="86"/>
      <c r="N106" s="88"/>
    </row>
    <row r="107" spans="1:14" x14ac:dyDescent="0.25">
      <c r="A107" s="155" t="s">
        <v>39</v>
      </c>
      <c r="B107" s="156" t="s">
        <v>117</v>
      </c>
      <c r="C107" s="153"/>
      <c r="D107" s="153"/>
      <c r="E107" s="153"/>
      <c r="F107" s="154"/>
      <c r="G107" s="76">
        <f t="shared" ref="G107:N107" si="4">+G106+G105+G104+G103</f>
        <v>0</v>
      </c>
      <c r="H107" s="77">
        <f t="shared" si="4"/>
        <v>0</v>
      </c>
      <c r="I107" s="77">
        <f t="shared" si="4"/>
        <v>0</v>
      </c>
      <c r="J107" s="77">
        <f t="shared" si="4"/>
        <v>0</v>
      </c>
      <c r="K107" s="77">
        <f t="shared" si="4"/>
        <v>0</v>
      </c>
      <c r="L107" s="77">
        <f t="shared" si="4"/>
        <v>0</v>
      </c>
      <c r="M107" s="77">
        <f t="shared" si="4"/>
        <v>0</v>
      </c>
      <c r="N107" s="78">
        <f t="shared" si="4"/>
        <v>0</v>
      </c>
    </row>
    <row r="108" spans="1:14" x14ac:dyDescent="0.25">
      <c r="A108" s="152" t="s">
        <v>50</v>
      </c>
      <c r="B108" s="151" t="s">
        <v>49</v>
      </c>
      <c r="C108" s="153"/>
      <c r="D108" s="153"/>
      <c r="E108" s="153"/>
      <c r="F108" s="154"/>
      <c r="G108" s="84"/>
      <c r="H108" s="86"/>
      <c r="I108" s="86"/>
      <c r="J108" s="86"/>
      <c r="K108" s="86"/>
      <c r="L108" s="86"/>
      <c r="M108" s="86"/>
      <c r="N108" s="88"/>
    </row>
    <row r="109" spans="1:14" x14ac:dyDescent="0.25">
      <c r="A109" s="152" t="s">
        <v>52</v>
      </c>
      <c r="B109" s="151" t="s">
        <v>51</v>
      </c>
      <c r="C109" s="153"/>
      <c r="D109" s="153"/>
      <c r="E109" s="153"/>
      <c r="F109" s="154"/>
      <c r="G109" s="84"/>
      <c r="H109" s="86"/>
      <c r="I109" s="86"/>
      <c r="J109" s="86"/>
      <c r="K109" s="86"/>
      <c r="L109" s="86"/>
      <c r="M109" s="86"/>
      <c r="N109" s="88"/>
    </row>
    <row r="110" spans="1:14" x14ac:dyDescent="0.25">
      <c r="A110" s="152" t="s">
        <v>54</v>
      </c>
      <c r="B110" s="151" t="s">
        <v>53</v>
      </c>
      <c r="C110" s="153"/>
      <c r="D110" s="153"/>
      <c r="E110" s="153"/>
      <c r="F110" s="154"/>
      <c r="G110" s="84"/>
      <c r="H110" s="86"/>
      <c r="I110" s="86"/>
      <c r="J110" s="86"/>
      <c r="K110" s="86"/>
      <c r="L110" s="86"/>
      <c r="M110" s="86"/>
      <c r="N110" s="88"/>
    </row>
    <row r="111" spans="1:14" x14ac:dyDescent="0.25">
      <c r="A111" s="152" t="s">
        <v>56</v>
      </c>
      <c r="B111" s="151" t="s">
        <v>55</v>
      </c>
      <c r="C111" s="153"/>
      <c r="D111" s="153"/>
      <c r="E111" s="153"/>
      <c r="F111" s="154"/>
      <c r="G111" s="84"/>
      <c r="H111" s="86"/>
      <c r="I111" s="86"/>
      <c r="J111" s="86"/>
      <c r="K111" s="86"/>
      <c r="L111" s="86"/>
      <c r="M111" s="86"/>
      <c r="N111" s="88"/>
    </row>
    <row r="112" spans="1:14" x14ac:dyDescent="0.25">
      <c r="A112" s="155" t="s">
        <v>48</v>
      </c>
      <c r="B112" s="157" t="s">
        <v>116</v>
      </c>
      <c r="C112" s="153"/>
      <c r="D112" s="153"/>
      <c r="E112" s="153"/>
      <c r="F112" s="154"/>
      <c r="G112" s="76">
        <f t="shared" ref="G112:N112" si="5">+G111+G110+G109+G108</f>
        <v>0</v>
      </c>
      <c r="H112" s="77">
        <f t="shared" si="5"/>
        <v>0</v>
      </c>
      <c r="I112" s="77">
        <f t="shared" si="5"/>
        <v>0</v>
      </c>
      <c r="J112" s="77">
        <f t="shared" si="5"/>
        <v>0</v>
      </c>
      <c r="K112" s="77">
        <f t="shared" si="5"/>
        <v>0</v>
      </c>
      <c r="L112" s="77">
        <f t="shared" si="5"/>
        <v>0</v>
      </c>
      <c r="M112" s="77">
        <f t="shared" si="5"/>
        <v>0</v>
      </c>
      <c r="N112" s="78">
        <f t="shared" si="5"/>
        <v>0</v>
      </c>
    </row>
    <row r="113" spans="1:14" x14ac:dyDescent="0.25">
      <c r="A113" s="152" t="s">
        <v>59</v>
      </c>
      <c r="B113" s="151" t="s">
        <v>58</v>
      </c>
      <c r="C113" s="204"/>
      <c r="D113" s="204"/>
      <c r="E113" s="204"/>
      <c r="F113" s="206"/>
      <c r="G113" s="84">
        <v>16819.599999999999</v>
      </c>
      <c r="H113" s="86">
        <f>SUM(H114:H120)</f>
        <v>51718.020000000004</v>
      </c>
      <c r="I113" s="86">
        <v>41548.239999999998</v>
      </c>
      <c r="J113" s="86">
        <f>SUM(J114:J120)</f>
        <v>95436.040000000008</v>
      </c>
      <c r="K113" s="86">
        <v>51871.1</v>
      </c>
      <c r="L113" s="86">
        <f>SUM(L114:L120)</f>
        <v>139154.06</v>
      </c>
      <c r="M113" s="86">
        <v>72733.34</v>
      </c>
      <c r="N113" s="88">
        <f>SUM(N114:N120)</f>
        <v>195743.49</v>
      </c>
    </row>
    <row r="114" spans="1:14" ht="38.25" x14ac:dyDescent="0.25">
      <c r="A114" s="152"/>
      <c r="B114" s="191"/>
      <c r="C114" s="205" t="s">
        <v>316</v>
      </c>
      <c r="D114" s="205" t="s">
        <v>317</v>
      </c>
      <c r="E114" s="205" t="s">
        <v>318</v>
      </c>
      <c r="F114" s="207" t="s">
        <v>319</v>
      </c>
      <c r="G114" s="233"/>
      <c r="H114" s="238">
        <v>16624.72</v>
      </c>
      <c r="I114" s="235"/>
      <c r="J114" s="238">
        <v>33249.440000000002</v>
      </c>
      <c r="K114" s="235"/>
      <c r="L114" s="238">
        <v>49874.16</v>
      </c>
      <c r="M114" s="235"/>
      <c r="N114" s="239">
        <v>72040.45</v>
      </c>
    </row>
    <row r="115" spans="1:14" ht="25.5" x14ac:dyDescent="0.25">
      <c r="A115" s="152"/>
      <c r="B115" s="191"/>
      <c r="C115" s="212" t="s">
        <v>320</v>
      </c>
      <c r="D115" s="212" t="s">
        <v>321</v>
      </c>
      <c r="E115" s="212" t="s">
        <v>322</v>
      </c>
      <c r="F115" s="213" t="s">
        <v>193</v>
      </c>
      <c r="G115" s="240"/>
      <c r="H115" s="241">
        <v>3330.67</v>
      </c>
      <c r="I115" s="242"/>
      <c r="J115" s="241">
        <v>6661.34</v>
      </c>
      <c r="K115" s="242"/>
      <c r="L115" s="241">
        <v>9992.01</v>
      </c>
      <c r="M115" s="242"/>
      <c r="N115" s="243">
        <v>13322.67</v>
      </c>
    </row>
    <row r="116" spans="1:14" ht="38.25" x14ac:dyDescent="0.25">
      <c r="A116" s="152"/>
      <c r="B116" s="191"/>
      <c r="C116" s="212" t="s">
        <v>323</v>
      </c>
      <c r="D116" s="212" t="s">
        <v>324</v>
      </c>
      <c r="E116" s="212" t="s">
        <v>325</v>
      </c>
      <c r="F116" s="213" t="s">
        <v>319</v>
      </c>
      <c r="G116" s="240"/>
      <c r="H116" s="241">
        <v>20426.150000000001</v>
      </c>
      <c r="I116" s="242"/>
      <c r="J116" s="241">
        <v>40852.300000000003</v>
      </c>
      <c r="K116" s="242"/>
      <c r="L116" s="241">
        <v>61278.45</v>
      </c>
      <c r="M116" s="242"/>
      <c r="N116" s="243">
        <v>88513.32</v>
      </c>
    </row>
    <row r="117" spans="1:14" ht="25.5" x14ac:dyDescent="0.25">
      <c r="A117" s="152"/>
      <c r="B117" s="191"/>
      <c r="C117" s="212" t="s">
        <v>326</v>
      </c>
      <c r="D117" s="212" t="s">
        <v>327</v>
      </c>
      <c r="E117" s="212" t="s">
        <v>328</v>
      </c>
      <c r="F117" s="213" t="s">
        <v>319</v>
      </c>
      <c r="G117" s="240"/>
      <c r="H117" s="241">
        <v>1563.5</v>
      </c>
      <c r="I117" s="242"/>
      <c r="J117" s="241">
        <v>3127</v>
      </c>
      <c r="K117" s="242"/>
      <c r="L117" s="241">
        <v>4690.5</v>
      </c>
      <c r="M117" s="242"/>
      <c r="N117" s="243">
        <v>6775.15</v>
      </c>
    </row>
    <row r="118" spans="1:14" ht="25.5" x14ac:dyDescent="0.25">
      <c r="A118" s="152"/>
      <c r="B118" s="191"/>
      <c r="C118" s="212" t="s">
        <v>329</v>
      </c>
      <c r="D118" s="212" t="s">
        <v>330</v>
      </c>
      <c r="E118" s="212" t="s">
        <v>331</v>
      </c>
      <c r="F118" s="213" t="s">
        <v>193</v>
      </c>
      <c r="G118" s="240"/>
      <c r="H118" s="241">
        <v>250</v>
      </c>
      <c r="I118" s="242"/>
      <c r="J118" s="241">
        <v>500</v>
      </c>
      <c r="K118" s="242"/>
      <c r="L118" s="241">
        <v>750</v>
      </c>
      <c r="M118" s="242"/>
      <c r="N118" s="243">
        <v>1000</v>
      </c>
    </row>
    <row r="119" spans="1:14" ht="25.5" x14ac:dyDescent="0.25">
      <c r="A119" s="152"/>
      <c r="B119" s="191"/>
      <c r="C119" s="212" t="s">
        <v>332</v>
      </c>
      <c r="D119" s="212" t="s">
        <v>333</v>
      </c>
      <c r="E119" s="212" t="s">
        <v>334</v>
      </c>
      <c r="F119" s="213" t="s">
        <v>193</v>
      </c>
      <c r="G119" s="240"/>
      <c r="H119" s="241">
        <v>1522.98</v>
      </c>
      <c r="I119" s="242"/>
      <c r="J119" s="241">
        <v>3045.96</v>
      </c>
      <c r="K119" s="242"/>
      <c r="L119" s="241">
        <v>4568.9399999999996</v>
      </c>
      <c r="M119" s="242"/>
      <c r="N119" s="243">
        <v>6091.9</v>
      </c>
    </row>
    <row r="120" spans="1:14" ht="38.25" x14ac:dyDescent="0.25">
      <c r="A120" s="152"/>
      <c r="B120" s="191"/>
      <c r="C120" s="192" t="s">
        <v>335</v>
      </c>
      <c r="D120" s="192" t="s">
        <v>336</v>
      </c>
      <c r="E120" s="192" t="s">
        <v>337</v>
      </c>
      <c r="F120" s="196" t="s">
        <v>189</v>
      </c>
      <c r="G120" s="232"/>
      <c r="H120" s="236">
        <v>8000</v>
      </c>
      <c r="I120" s="234"/>
      <c r="J120" s="236">
        <v>8000</v>
      </c>
      <c r="K120" s="234"/>
      <c r="L120" s="236">
        <v>8000</v>
      </c>
      <c r="M120" s="234"/>
      <c r="N120" s="237">
        <v>8000</v>
      </c>
    </row>
    <row r="121" spans="1:14" x14ac:dyDescent="0.25">
      <c r="A121" s="152" t="s">
        <v>61</v>
      </c>
      <c r="B121" s="151" t="s">
        <v>60</v>
      </c>
      <c r="C121" s="194"/>
      <c r="D121" s="194"/>
      <c r="E121" s="194"/>
      <c r="F121" s="198"/>
      <c r="G121" s="84">
        <v>17963.78</v>
      </c>
      <c r="H121" s="86">
        <f>SUM(H122:H125)</f>
        <v>37761.509999999995</v>
      </c>
      <c r="I121" s="86">
        <v>42059.73</v>
      </c>
      <c r="J121" s="86">
        <f>SUM(J122:J125)</f>
        <v>75523.01999999999</v>
      </c>
      <c r="K121" s="86">
        <v>65460.56</v>
      </c>
      <c r="L121" s="86">
        <f>SUM(L122:L125)</f>
        <v>113284.53</v>
      </c>
      <c r="M121" s="86">
        <v>84944.42</v>
      </c>
      <c r="N121" s="88">
        <f>SUM(N122:N125)</f>
        <v>151046.03</v>
      </c>
    </row>
    <row r="122" spans="1:14" ht="25.5" x14ac:dyDescent="0.25">
      <c r="A122" s="152"/>
      <c r="B122" s="191"/>
      <c r="C122" s="205" t="s">
        <v>338</v>
      </c>
      <c r="D122" s="205" t="s">
        <v>339</v>
      </c>
      <c r="E122" s="205" t="s">
        <v>340</v>
      </c>
      <c r="F122" s="207" t="s">
        <v>193</v>
      </c>
      <c r="G122" s="233"/>
      <c r="H122" s="238">
        <v>1250</v>
      </c>
      <c r="I122" s="235"/>
      <c r="J122" s="238">
        <v>2500</v>
      </c>
      <c r="K122" s="235"/>
      <c r="L122" s="238">
        <v>3750</v>
      </c>
      <c r="M122" s="235"/>
      <c r="N122" s="239">
        <v>5000</v>
      </c>
    </row>
    <row r="123" spans="1:14" ht="38.25" x14ac:dyDescent="0.25">
      <c r="A123" s="152"/>
      <c r="B123" s="191"/>
      <c r="C123" s="212" t="s">
        <v>341</v>
      </c>
      <c r="D123" s="212" t="s">
        <v>342</v>
      </c>
      <c r="E123" s="212" t="s">
        <v>343</v>
      </c>
      <c r="F123" s="213" t="s">
        <v>193</v>
      </c>
      <c r="G123" s="240"/>
      <c r="H123" s="241">
        <v>29000.26</v>
      </c>
      <c r="I123" s="242"/>
      <c r="J123" s="241">
        <v>58000.52</v>
      </c>
      <c r="K123" s="242"/>
      <c r="L123" s="241">
        <v>87000.78</v>
      </c>
      <c r="M123" s="242"/>
      <c r="N123" s="243">
        <v>116001.03</v>
      </c>
    </row>
    <row r="124" spans="1:14" ht="25.5" x14ac:dyDescent="0.25">
      <c r="A124" s="152"/>
      <c r="B124" s="191"/>
      <c r="C124" s="212" t="s">
        <v>344</v>
      </c>
      <c r="D124" s="212" t="s">
        <v>342</v>
      </c>
      <c r="E124" s="212" t="s">
        <v>343</v>
      </c>
      <c r="F124" s="213" t="s">
        <v>193</v>
      </c>
      <c r="G124" s="240"/>
      <c r="H124" s="241">
        <v>5011.25</v>
      </c>
      <c r="I124" s="242"/>
      <c r="J124" s="241">
        <v>10022.5</v>
      </c>
      <c r="K124" s="242"/>
      <c r="L124" s="241">
        <v>15033.75</v>
      </c>
      <c r="M124" s="242"/>
      <c r="N124" s="243">
        <v>20045</v>
      </c>
    </row>
    <row r="125" spans="1:14" ht="25.5" x14ac:dyDescent="0.25">
      <c r="A125" s="152"/>
      <c r="B125" s="191"/>
      <c r="C125" s="192" t="s">
        <v>345</v>
      </c>
      <c r="D125" s="192" t="s">
        <v>339</v>
      </c>
      <c r="E125" s="192" t="s">
        <v>340</v>
      </c>
      <c r="F125" s="196" t="s">
        <v>193</v>
      </c>
      <c r="G125" s="232"/>
      <c r="H125" s="236">
        <v>2500</v>
      </c>
      <c r="I125" s="234"/>
      <c r="J125" s="236">
        <v>5000</v>
      </c>
      <c r="K125" s="234"/>
      <c r="L125" s="236">
        <v>7500</v>
      </c>
      <c r="M125" s="234"/>
      <c r="N125" s="237">
        <v>10000</v>
      </c>
    </row>
    <row r="126" spans="1:14" x14ac:dyDescent="0.25">
      <c r="A126" s="155" t="s">
        <v>57</v>
      </c>
      <c r="B126" s="156" t="s">
        <v>115</v>
      </c>
      <c r="C126" s="244"/>
      <c r="D126" s="244"/>
      <c r="E126" s="244"/>
      <c r="F126" s="245"/>
      <c r="G126" s="159">
        <f t="shared" ref="G126:N126" si="6">+G121+G113</f>
        <v>34783.379999999997</v>
      </c>
      <c r="H126" s="160">
        <f t="shared" si="6"/>
        <v>89479.53</v>
      </c>
      <c r="I126" s="160">
        <f t="shared" si="6"/>
        <v>83607.97</v>
      </c>
      <c r="J126" s="160">
        <f t="shared" si="6"/>
        <v>170959.06</v>
      </c>
      <c r="K126" s="160">
        <f t="shared" si="6"/>
        <v>117331.66</v>
      </c>
      <c r="L126" s="160">
        <f t="shared" si="6"/>
        <v>252438.59</v>
      </c>
      <c r="M126" s="160">
        <f t="shared" si="6"/>
        <v>157677.76000000001</v>
      </c>
      <c r="N126" s="161">
        <f t="shared" si="6"/>
        <v>346789.52</v>
      </c>
    </row>
    <row r="127" spans="1:14" ht="17.25" x14ac:dyDescent="0.25">
      <c r="A127" s="162" t="s">
        <v>121</v>
      </c>
      <c r="B127" s="52" t="s">
        <v>144</v>
      </c>
      <c r="C127" s="52"/>
      <c r="D127" s="52"/>
      <c r="E127" s="52"/>
      <c r="F127" s="52"/>
      <c r="G127" s="94"/>
      <c r="H127" s="95">
        <v>0</v>
      </c>
      <c r="I127" s="95"/>
      <c r="J127" s="95">
        <v>0</v>
      </c>
      <c r="K127" s="96"/>
      <c r="L127" s="96">
        <v>0</v>
      </c>
      <c r="M127" s="96"/>
      <c r="N127" s="97">
        <v>0</v>
      </c>
    </row>
    <row r="128" spans="1:14" s="38" customFormat="1" x14ac:dyDescent="0.25">
      <c r="A128" s="6" t="s">
        <v>155</v>
      </c>
      <c r="B128" s="5"/>
      <c r="C128" s="142"/>
      <c r="D128" s="142"/>
      <c r="E128" s="142"/>
      <c r="F128" s="142"/>
      <c r="G128" s="98">
        <f t="shared" ref="G128:N128" si="7">+G127+G126+G112+G107+G102+G86+G48+G29</f>
        <v>300478.20999999996</v>
      </c>
      <c r="H128" s="99">
        <f t="shared" si="7"/>
        <v>418679.58</v>
      </c>
      <c r="I128" s="99">
        <f t="shared" si="7"/>
        <v>691441.58</v>
      </c>
      <c r="J128" s="99">
        <f t="shared" si="7"/>
        <v>862612.09000000008</v>
      </c>
      <c r="K128" s="99">
        <f t="shared" si="7"/>
        <v>958892.64999999991</v>
      </c>
      <c r="L128" s="99">
        <f t="shared" si="7"/>
        <v>1408355.9100000001</v>
      </c>
      <c r="M128" s="99">
        <f t="shared" si="7"/>
        <v>1288225.21</v>
      </c>
      <c r="N128" s="100">
        <f t="shared" si="7"/>
        <v>2216611.91</v>
      </c>
    </row>
    <row r="129" spans="1:14" x14ac:dyDescent="0.25">
      <c r="A129" s="274" t="s">
        <v>160</v>
      </c>
      <c r="B129" s="275"/>
      <c r="C129" s="143"/>
      <c r="D129" s="143"/>
      <c r="E129" s="143"/>
      <c r="F129" s="143"/>
      <c r="G129" s="16"/>
      <c r="H129" s="101">
        <v>0</v>
      </c>
      <c r="I129" s="17"/>
      <c r="J129" s="101">
        <v>0</v>
      </c>
      <c r="K129" s="17"/>
      <c r="L129" s="101">
        <v>0</v>
      </c>
      <c r="M129" s="17"/>
      <c r="N129" s="103">
        <v>0</v>
      </c>
    </row>
    <row r="130" spans="1:14" x14ac:dyDescent="0.25">
      <c r="A130" s="6" t="s">
        <v>133</v>
      </c>
      <c r="B130" s="5"/>
      <c r="C130" s="142"/>
      <c r="D130" s="142"/>
      <c r="E130" s="142"/>
      <c r="F130" s="142"/>
      <c r="G130" s="98">
        <f>+G128+G14</f>
        <v>1241386.02</v>
      </c>
      <c r="H130" s="99">
        <f>+H128+H14</f>
        <v>1183441.33</v>
      </c>
      <c r="I130" s="99">
        <f>+I128+G14</f>
        <v>1632349.3900000001</v>
      </c>
      <c r="J130" s="99">
        <f>+J128+H14</f>
        <v>1627373.84</v>
      </c>
      <c r="K130" s="99">
        <f>+K128+G14</f>
        <v>1899800.46</v>
      </c>
      <c r="L130" s="99">
        <f>+L128+H14</f>
        <v>2173117.66</v>
      </c>
      <c r="M130" s="99">
        <f>+M128+G14</f>
        <v>2229133.02</v>
      </c>
      <c r="N130" s="100">
        <f>+N128+H14</f>
        <v>2981373.66</v>
      </c>
    </row>
    <row r="131" spans="1:14" x14ac:dyDescent="0.25">
      <c r="A131" s="274" t="s">
        <v>161</v>
      </c>
      <c r="B131" s="275"/>
      <c r="C131" s="143"/>
      <c r="D131" s="143"/>
      <c r="E131" s="143"/>
      <c r="F131" s="143"/>
      <c r="G131" s="16"/>
      <c r="H131" s="102">
        <f>+H129+$H15</f>
        <v>764761.75</v>
      </c>
      <c r="I131" s="17"/>
      <c r="J131" s="102">
        <f>+J129+$H15</f>
        <v>764761.75</v>
      </c>
      <c r="K131" s="17"/>
      <c r="L131" s="102">
        <f>+L129+$H15</f>
        <v>764761.75</v>
      </c>
      <c r="M131" s="17"/>
      <c r="N131" s="102">
        <f>+N129+$H15</f>
        <v>764761.75</v>
      </c>
    </row>
    <row r="132" spans="1:14" ht="18.95" customHeight="1" x14ac:dyDescent="0.25">
      <c r="B132" s="54"/>
      <c r="C132" s="54"/>
      <c r="D132" s="54"/>
      <c r="E132" s="54"/>
      <c r="F132" s="54"/>
      <c r="G132" s="53"/>
      <c r="H132" s="53"/>
      <c r="I132" s="53"/>
      <c r="J132" s="53"/>
      <c r="K132" s="53"/>
      <c r="L132" s="53"/>
      <c r="M132" s="53"/>
      <c r="N132" s="53"/>
    </row>
    <row r="133" spans="1:14" ht="21" customHeight="1" x14ac:dyDescent="0.25">
      <c r="A133" s="9" t="s">
        <v>130</v>
      </c>
      <c r="B133" s="4" t="s">
        <v>131</v>
      </c>
      <c r="C133" s="4" t="s">
        <v>169</v>
      </c>
      <c r="D133" s="4" t="s">
        <v>170</v>
      </c>
      <c r="E133" s="4" t="s">
        <v>171</v>
      </c>
      <c r="F133" s="9" t="s">
        <v>172</v>
      </c>
      <c r="G133" s="11" t="s">
        <v>122</v>
      </c>
      <c r="H133" s="11"/>
      <c r="I133" s="11"/>
      <c r="J133" s="11"/>
      <c r="K133" s="11"/>
      <c r="L133" s="11"/>
      <c r="M133" s="11"/>
      <c r="N133" s="10"/>
    </row>
    <row r="134" spans="1:14" ht="33" customHeight="1" x14ac:dyDescent="0.25">
      <c r="A134" s="292"/>
      <c r="B134" s="8"/>
      <c r="C134" s="8"/>
      <c r="D134" s="8"/>
      <c r="E134" s="8"/>
      <c r="F134" s="8"/>
      <c r="G134" s="290" t="s">
        <v>177</v>
      </c>
      <c r="H134" s="291"/>
      <c r="I134" s="284" t="s">
        <v>178</v>
      </c>
      <c r="J134" s="285"/>
      <c r="K134" s="286" t="s">
        <v>179</v>
      </c>
      <c r="L134" s="285"/>
      <c r="M134" s="286" t="s">
        <v>180</v>
      </c>
      <c r="N134" s="287"/>
    </row>
    <row r="135" spans="1:14" ht="37.5" customHeight="1" x14ac:dyDescent="0.25">
      <c r="A135" s="293"/>
      <c r="B135" s="3"/>
      <c r="C135" s="3"/>
      <c r="D135" s="3"/>
      <c r="E135" s="3"/>
      <c r="F135" s="7"/>
      <c r="G135" s="30" t="s">
        <v>143</v>
      </c>
      <c r="H135" s="29" t="s">
        <v>156</v>
      </c>
      <c r="I135" s="30" t="s">
        <v>143</v>
      </c>
      <c r="J135" s="29" t="s">
        <v>156</v>
      </c>
      <c r="K135" s="30" t="s">
        <v>143</v>
      </c>
      <c r="L135" s="29" t="s">
        <v>156</v>
      </c>
      <c r="M135" s="30" t="s">
        <v>143</v>
      </c>
      <c r="N135" s="31" t="s">
        <v>4</v>
      </c>
    </row>
    <row r="136" spans="1:14" x14ac:dyDescent="0.25">
      <c r="A136" s="152" t="s">
        <v>64</v>
      </c>
      <c r="B136" s="151" t="s">
        <v>63</v>
      </c>
      <c r="C136" s="195"/>
      <c r="D136" s="195"/>
      <c r="E136" s="195"/>
      <c r="F136" s="247"/>
      <c r="G136" s="163">
        <v>48382.18</v>
      </c>
      <c r="H136" s="164">
        <f>SUM(H137:H158)</f>
        <v>76716.75</v>
      </c>
      <c r="I136" s="164">
        <v>122415.92</v>
      </c>
      <c r="J136" s="164">
        <f>SUM(J137:J158)</f>
        <v>184925.72</v>
      </c>
      <c r="K136" s="164">
        <v>178461.99</v>
      </c>
      <c r="L136" s="164">
        <f>SUM(L137:L158)</f>
        <v>258866.59</v>
      </c>
      <c r="M136" s="164">
        <v>257289.52</v>
      </c>
      <c r="N136" s="165">
        <f>SUM(N137:N158)</f>
        <v>351374.91000000003</v>
      </c>
    </row>
    <row r="137" spans="1:14" ht="25.5" x14ac:dyDescent="0.25">
      <c r="A137" s="152"/>
      <c r="B137" s="191"/>
      <c r="C137" s="205" t="s">
        <v>346</v>
      </c>
      <c r="D137" s="205" t="s">
        <v>347</v>
      </c>
      <c r="E137" s="205" t="s">
        <v>348</v>
      </c>
      <c r="F137" s="207" t="s">
        <v>193</v>
      </c>
      <c r="G137" s="233"/>
      <c r="H137" s="238">
        <v>842.27</v>
      </c>
      <c r="I137" s="235"/>
      <c r="J137" s="238">
        <v>1684.54</v>
      </c>
      <c r="K137" s="235"/>
      <c r="L137" s="238">
        <v>2526.81</v>
      </c>
      <c r="M137" s="235"/>
      <c r="N137" s="239">
        <v>3369.06</v>
      </c>
    </row>
    <row r="138" spans="1:14" ht="38.25" x14ac:dyDescent="0.25">
      <c r="A138" s="152"/>
      <c r="B138" s="191"/>
      <c r="C138" s="212" t="s">
        <v>349</v>
      </c>
      <c r="D138" s="212" t="s">
        <v>350</v>
      </c>
      <c r="E138" s="212" t="s">
        <v>351</v>
      </c>
      <c r="F138" s="213" t="s">
        <v>319</v>
      </c>
      <c r="G138" s="240"/>
      <c r="H138" s="241">
        <v>6461.54</v>
      </c>
      <c r="I138" s="242"/>
      <c r="J138" s="241">
        <v>12923.08</v>
      </c>
      <c r="K138" s="242"/>
      <c r="L138" s="241">
        <v>19384.62</v>
      </c>
      <c r="M138" s="242"/>
      <c r="N138" s="243">
        <v>28000</v>
      </c>
    </row>
    <row r="139" spans="1:14" ht="38.25" x14ac:dyDescent="0.25">
      <c r="A139" s="152"/>
      <c r="B139" s="191"/>
      <c r="C139" s="212" t="s">
        <v>352</v>
      </c>
      <c r="D139" s="212" t="s">
        <v>353</v>
      </c>
      <c r="E139" s="212" t="s">
        <v>354</v>
      </c>
      <c r="F139" s="213" t="s">
        <v>319</v>
      </c>
      <c r="G139" s="240"/>
      <c r="H139" s="241">
        <v>2246.06</v>
      </c>
      <c r="I139" s="242"/>
      <c r="J139" s="241">
        <v>4492.12</v>
      </c>
      <c r="K139" s="242"/>
      <c r="L139" s="241">
        <v>6738.18</v>
      </c>
      <c r="M139" s="242"/>
      <c r="N139" s="243">
        <v>9732.93</v>
      </c>
    </row>
    <row r="140" spans="1:14" ht="38.25" x14ac:dyDescent="0.25">
      <c r="A140" s="152"/>
      <c r="B140" s="191"/>
      <c r="C140" s="212" t="s">
        <v>355</v>
      </c>
      <c r="D140" s="212" t="s">
        <v>350</v>
      </c>
      <c r="E140" s="212" t="s">
        <v>356</v>
      </c>
      <c r="F140" s="213" t="s">
        <v>193</v>
      </c>
      <c r="G140" s="240"/>
      <c r="H140" s="241">
        <v>3772.73</v>
      </c>
      <c r="I140" s="242"/>
      <c r="J140" s="241">
        <v>7545.46</v>
      </c>
      <c r="K140" s="242"/>
      <c r="L140" s="241">
        <v>11318.19</v>
      </c>
      <c r="M140" s="242"/>
      <c r="N140" s="243">
        <v>15090.92</v>
      </c>
    </row>
    <row r="141" spans="1:14" ht="38.25" x14ac:dyDescent="0.25">
      <c r="A141" s="152"/>
      <c r="B141" s="191"/>
      <c r="C141" s="212" t="s">
        <v>357</v>
      </c>
      <c r="D141" s="212" t="s">
        <v>353</v>
      </c>
      <c r="E141" s="212" t="s">
        <v>354</v>
      </c>
      <c r="F141" s="213" t="s">
        <v>193</v>
      </c>
      <c r="G141" s="240"/>
      <c r="H141" s="241">
        <v>937.8</v>
      </c>
      <c r="I141" s="242"/>
      <c r="J141" s="241">
        <v>1875.6</v>
      </c>
      <c r="K141" s="242"/>
      <c r="L141" s="241">
        <v>2813.4</v>
      </c>
      <c r="M141" s="242"/>
      <c r="N141" s="243">
        <v>3751.21</v>
      </c>
    </row>
    <row r="142" spans="1:14" ht="25.5" x14ac:dyDescent="0.25">
      <c r="A142" s="152"/>
      <c r="B142" s="191"/>
      <c r="C142" s="212" t="s">
        <v>358</v>
      </c>
      <c r="D142" s="212" t="s">
        <v>353</v>
      </c>
      <c r="E142" s="212" t="s">
        <v>354</v>
      </c>
      <c r="F142" s="213" t="s">
        <v>209</v>
      </c>
      <c r="G142" s="240"/>
      <c r="H142" s="241">
        <v>0</v>
      </c>
      <c r="I142" s="242"/>
      <c r="J142" s="241">
        <v>0</v>
      </c>
      <c r="K142" s="242"/>
      <c r="L142" s="241">
        <v>0</v>
      </c>
      <c r="M142" s="242"/>
      <c r="N142" s="243">
        <v>238</v>
      </c>
    </row>
    <row r="143" spans="1:14" ht="51" x14ac:dyDescent="0.25">
      <c r="A143" s="152"/>
      <c r="B143" s="191"/>
      <c r="C143" s="212" t="s">
        <v>359</v>
      </c>
      <c r="D143" s="212" t="s">
        <v>350</v>
      </c>
      <c r="E143" s="212" t="s">
        <v>360</v>
      </c>
      <c r="F143" s="213" t="s">
        <v>209</v>
      </c>
      <c r="G143" s="240"/>
      <c r="H143" s="241">
        <v>0</v>
      </c>
      <c r="I143" s="242"/>
      <c r="J143" s="241">
        <v>0</v>
      </c>
      <c r="K143" s="242"/>
      <c r="L143" s="241">
        <v>0</v>
      </c>
      <c r="M143" s="242"/>
      <c r="N143" s="243">
        <v>1000</v>
      </c>
    </row>
    <row r="144" spans="1:14" ht="38.25" x14ac:dyDescent="0.25">
      <c r="A144" s="152"/>
      <c r="B144" s="191"/>
      <c r="C144" s="212" t="s">
        <v>361</v>
      </c>
      <c r="D144" s="212" t="s">
        <v>350</v>
      </c>
      <c r="E144" s="212" t="s">
        <v>351</v>
      </c>
      <c r="F144" s="213" t="s">
        <v>319</v>
      </c>
      <c r="G144" s="240"/>
      <c r="H144" s="241">
        <v>9244.77</v>
      </c>
      <c r="I144" s="242"/>
      <c r="J144" s="241">
        <v>18489.54</v>
      </c>
      <c r="K144" s="242"/>
      <c r="L144" s="241">
        <v>27734.31</v>
      </c>
      <c r="M144" s="242"/>
      <c r="N144" s="243">
        <v>40060.69</v>
      </c>
    </row>
    <row r="145" spans="1:14" ht="38.25" x14ac:dyDescent="0.25">
      <c r="A145" s="152"/>
      <c r="B145" s="191"/>
      <c r="C145" s="212" t="s">
        <v>362</v>
      </c>
      <c r="D145" s="212" t="s">
        <v>353</v>
      </c>
      <c r="E145" s="212" t="s">
        <v>354</v>
      </c>
      <c r="F145" s="213" t="s">
        <v>319</v>
      </c>
      <c r="G145" s="240"/>
      <c r="H145" s="241">
        <v>3154.28</v>
      </c>
      <c r="I145" s="242"/>
      <c r="J145" s="241">
        <v>6308.56</v>
      </c>
      <c r="K145" s="242"/>
      <c r="L145" s="241">
        <v>9462.84</v>
      </c>
      <c r="M145" s="242"/>
      <c r="N145" s="243">
        <v>13668.54</v>
      </c>
    </row>
    <row r="146" spans="1:14" ht="38.25" x14ac:dyDescent="0.25">
      <c r="A146" s="152"/>
      <c r="B146" s="191"/>
      <c r="C146" s="212" t="s">
        <v>363</v>
      </c>
      <c r="D146" s="212" t="s">
        <v>350</v>
      </c>
      <c r="E146" s="212" t="s">
        <v>351</v>
      </c>
      <c r="F146" s="213" t="s">
        <v>319</v>
      </c>
      <c r="G146" s="240"/>
      <c r="H146" s="241">
        <v>9604.65</v>
      </c>
      <c r="I146" s="242"/>
      <c r="J146" s="241">
        <v>19209.3</v>
      </c>
      <c r="K146" s="242"/>
      <c r="L146" s="241">
        <v>28813.95</v>
      </c>
      <c r="M146" s="242"/>
      <c r="N146" s="243">
        <v>41620.17</v>
      </c>
    </row>
    <row r="147" spans="1:14" ht="38.25" x14ac:dyDescent="0.25">
      <c r="A147" s="152"/>
      <c r="B147" s="191"/>
      <c r="C147" s="212" t="s">
        <v>364</v>
      </c>
      <c r="D147" s="212" t="s">
        <v>353</v>
      </c>
      <c r="E147" s="212" t="s">
        <v>354</v>
      </c>
      <c r="F147" s="213" t="s">
        <v>319</v>
      </c>
      <c r="G147" s="240"/>
      <c r="H147" s="241">
        <v>3379.73</v>
      </c>
      <c r="I147" s="242"/>
      <c r="J147" s="241">
        <v>6759.46</v>
      </c>
      <c r="K147" s="242"/>
      <c r="L147" s="241">
        <v>10139.19</v>
      </c>
      <c r="M147" s="242"/>
      <c r="N147" s="243">
        <v>14645.51</v>
      </c>
    </row>
    <row r="148" spans="1:14" ht="38.25" x14ac:dyDescent="0.25">
      <c r="A148" s="152"/>
      <c r="B148" s="191"/>
      <c r="C148" s="212" t="s">
        <v>365</v>
      </c>
      <c r="D148" s="212" t="s">
        <v>350</v>
      </c>
      <c r="E148" s="212" t="s">
        <v>366</v>
      </c>
      <c r="F148" s="213" t="s">
        <v>209</v>
      </c>
      <c r="G148" s="240"/>
      <c r="H148" s="241">
        <v>0</v>
      </c>
      <c r="I148" s="242"/>
      <c r="J148" s="241">
        <v>0</v>
      </c>
      <c r="K148" s="242"/>
      <c r="L148" s="241">
        <v>3300</v>
      </c>
      <c r="M148" s="242"/>
      <c r="N148" s="243">
        <v>3300</v>
      </c>
    </row>
    <row r="149" spans="1:14" ht="25.5" x14ac:dyDescent="0.25">
      <c r="A149" s="152"/>
      <c r="B149" s="191"/>
      <c r="C149" s="212" t="s">
        <v>367</v>
      </c>
      <c r="D149" s="212" t="s">
        <v>353</v>
      </c>
      <c r="E149" s="212" t="s">
        <v>354</v>
      </c>
      <c r="F149" s="213" t="s">
        <v>209</v>
      </c>
      <c r="G149" s="240"/>
      <c r="H149" s="241">
        <v>0</v>
      </c>
      <c r="I149" s="242"/>
      <c r="J149" s="241">
        <v>0</v>
      </c>
      <c r="K149" s="242"/>
      <c r="L149" s="241">
        <v>800</v>
      </c>
      <c r="M149" s="242"/>
      <c r="N149" s="243">
        <v>800</v>
      </c>
    </row>
    <row r="150" spans="1:14" ht="38.25" x14ac:dyDescent="0.25">
      <c r="A150" s="152"/>
      <c r="B150" s="191"/>
      <c r="C150" s="212" t="s">
        <v>368</v>
      </c>
      <c r="D150" s="212" t="s">
        <v>350</v>
      </c>
      <c r="E150" s="212" t="s">
        <v>351</v>
      </c>
      <c r="F150" s="213" t="s">
        <v>319</v>
      </c>
      <c r="G150" s="240"/>
      <c r="H150" s="241">
        <v>8812.33</v>
      </c>
      <c r="I150" s="242"/>
      <c r="J150" s="241">
        <v>17624.66</v>
      </c>
      <c r="K150" s="242"/>
      <c r="L150" s="241">
        <v>26436.99</v>
      </c>
      <c r="M150" s="242"/>
      <c r="N150" s="243">
        <v>38186.769999999997</v>
      </c>
    </row>
    <row r="151" spans="1:14" ht="38.25" x14ac:dyDescent="0.25">
      <c r="A151" s="152"/>
      <c r="B151" s="191"/>
      <c r="C151" s="212" t="s">
        <v>369</v>
      </c>
      <c r="D151" s="212" t="s">
        <v>353</v>
      </c>
      <c r="E151" s="212" t="s">
        <v>354</v>
      </c>
      <c r="F151" s="213" t="s">
        <v>319</v>
      </c>
      <c r="G151" s="240"/>
      <c r="H151" s="241">
        <v>2969.28</v>
      </c>
      <c r="I151" s="242"/>
      <c r="J151" s="241">
        <v>5938.56</v>
      </c>
      <c r="K151" s="242"/>
      <c r="L151" s="241">
        <v>8907.84</v>
      </c>
      <c r="M151" s="242"/>
      <c r="N151" s="243">
        <v>12866.9</v>
      </c>
    </row>
    <row r="152" spans="1:14" ht="38.25" x14ac:dyDescent="0.25">
      <c r="A152" s="152"/>
      <c r="B152" s="191"/>
      <c r="C152" s="212" t="s">
        <v>370</v>
      </c>
      <c r="D152" s="212" t="s">
        <v>350</v>
      </c>
      <c r="E152" s="212" t="s">
        <v>351</v>
      </c>
      <c r="F152" s="213" t="s">
        <v>319</v>
      </c>
      <c r="G152" s="240"/>
      <c r="H152" s="241">
        <v>2903.9</v>
      </c>
      <c r="I152" s="242"/>
      <c r="J152" s="241">
        <v>5807.8</v>
      </c>
      <c r="K152" s="242"/>
      <c r="L152" s="241">
        <v>8711.7000000000007</v>
      </c>
      <c r="M152" s="242"/>
      <c r="N152" s="243">
        <v>12583.57</v>
      </c>
    </row>
    <row r="153" spans="1:14" ht="38.25" x14ac:dyDescent="0.25">
      <c r="A153" s="152"/>
      <c r="B153" s="191"/>
      <c r="C153" s="212" t="s">
        <v>371</v>
      </c>
      <c r="D153" s="212" t="s">
        <v>353</v>
      </c>
      <c r="E153" s="212" t="s">
        <v>354</v>
      </c>
      <c r="F153" s="213" t="s">
        <v>319</v>
      </c>
      <c r="G153" s="240"/>
      <c r="H153" s="241">
        <v>1003.12</v>
      </c>
      <c r="I153" s="242"/>
      <c r="J153" s="241">
        <v>2006.24</v>
      </c>
      <c r="K153" s="242"/>
      <c r="L153" s="241">
        <v>3009.36</v>
      </c>
      <c r="M153" s="242"/>
      <c r="N153" s="243">
        <v>4346.87</v>
      </c>
    </row>
    <row r="154" spans="1:14" ht="51" x14ac:dyDescent="0.25">
      <c r="A154" s="152"/>
      <c r="B154" s="191"/>
      <c r="C154" s="212" t="s">
        <v>372</v>
      </c>
      <c r="D154" s="212" t="s">
        <v>350</v>
      </c>
      <c r="E154" s="212" t="s">
        <v>360</v>
      </c>
      <c r="F154" s="213" t="s">
        <v>189</v>
      </c>
      <c r="G154" s="240"/>
      <c r="H154" s="241">
        <v>0</v>
      </c>
      <c r="I154" s="242"/>
      <c r="J154" s="241">
        <v>30471.1</v>
      </c>
      <c r="K154" s="242"/>
      <c r="L154" s="241">
        <v>30471.1</v>
      </c>
      <c r="M154" s="242"/>
      <c r="N154" s="243">
        <v>30471.1</v>
      </c>
    </row>
    <row r="155" spans="1:14" ht="25.5" x14ac:dyDescent="0.25">
      <c r="A155" s="152"/>
      <c r="B155" s="191"/>
      <c r="C155" s="212" t="s">
        <v>373</v>
      </c>
      <c r="D155" s="212" t="s">
        <v>350</v>
      </c>
      <c r="E155" s="212" t="s">
        <v>374</v>
      </c>
      <c r="F155" s="213" t="s">
        <v>209</v>
      </c>
      <c r="G155" s="240"/>
      <c r="H155" s="241">
        <v>5080.74</v>
      </c>
      <c r="I155" s="242"/>
      <c r="J155" s="241">
        <v>5080.74</v>
      </c>
      <c r="K155" s="242"/>
      <c r="L155" s="241">
        <v>5080.74</v>
      </c>
      <c r="M155" s="242"/>
      <c r="N155" s="243">
        <v>5080.74</v>
      </c>
    </row>
    <row r="156" spans="1:14" ht="25.5" x14ac:dyDescent="0.25">
      <c r="A156" s="152"/>
      <c r="B156" s="191"/>
      <c r="C156" s="212" t="s">
        <v>375</v>
      </c>
      <c r="D156" s="212" t="s">
        <v>353</v>
      </c>
      <c r="E156" s="212" t="s">
        <v>354</v>
      </c>
      <c r="F156" s="213" t="s">
        <v>209</v>
      </c>
      <c r="G156" s="240"/>
      <c r="H156" s="241">
        <v>1795.14</v>
      </c>
      <c r="I156" s="242"/>
      <c r="J156" s="241">
        <v>9692.14</v>
      </c>
      <c r="K156" s="242"/>
      <c r="L156" s="241">
        <v>9692.14</v>
      </c>
      <c r="M156" s="242"/>
      <c r="N156" s="243">
        <v>9692.14</v>
      </c>
    </row>
    <row r="157" spans="1:14" ht="38.25" x14ac:dyDescent="0.25">
      <c r="A157" s="152"/>
      <c r="B157" s="191"/>
      <c r="C157" s="212" t="s">
        <v>376</v>
      </c>
      <c r="D157" s="212" t="s">
        <v>350</v>
      </c>
      <c r="E157" s="212" t="s">
        <v>351</v>
      </c>
      <c r="F157" s="213" t="s">
        <v>319</v>
      </c>
      <c r="G157" s="240"/>
      <c r="H157" s="241">
        <v>10846.21</v>
      </c>
      <c r="I157" s="242"/>
      <c r="J157" s="241">
        <v>21692.42</v>
      </c>
      <c r="K157" s="242"/>
      <c r="L157" s="241">
        <v>32538.63</v>
      </c>
      <c r="M157" s="242"/>
      <c r="N157" s="243">
        <v>47000.26</v>
      </c>
    </row>
    <row r="158" spans="1:14" ht="25.5" x14ac:dyDescent="0.25">
      <c r="A158" s="152"/>
      <c r="B158" s="191"/>
      <c r="C158" s="192" t="s">
        <v>377</v>
      </c>
      <c r="D158" s="192" t="s">
        <v>353</v>
      </c>
      <c r="E158" s="192" t="s">
        <v>354</v>
      </c>
      <c r="F158" s="196" t="s">
        <v>319</v>
      </c>
      <c r="G158" s="232"/>
      <c r="H158" s="236">
        <v>3662.2</v>
      </c>
      <c r="I158" s="234"/>
      <c r="J158" s="236">
        <v>7324.4</v>
      </c>
      <c r="K158" s="234"/>
      <c r="L158" s="236">
        <v>10986.6</v>
      </c>
      <c r="M158" s="234"/>
      <c r="N158" s="237">
        <v>15869.53</v>
      </c>
    </row>
    <row r="159" spans="1:14" x14ac:dyDescent="0.25">
      <c r="A159" s="152" t="s">
        <v>66</v>
      </c>
      <c r="B159" s="151" t="s">
        <v>65</v>
      </c>
      <c r="C159" s="194"/>
      <c r="D159" s="194"/>
      <c r="E159" s="194"/>
      <c r="F159" s="248"/>
      <c r="G159" s="84">
        <v>2295.19</v>
      </c>
      <c r="H159" s="86">
        <f>SUM(H160:H171)</f>
        <v>5873.5500000000011</v>
      </c>
      <c r="I159" s="86">
        <v>6247.39</v>
      </c>
      <c r="J159" s="86">
        <f>SUM(J160:J171)</f>
        <v>13625.850000000002</v>
      </c>
      <c r="K159" s="86">
        <v>11787.42</v>
      </c>
      <c r="L159" s="86">
        <f>SUM(L160:L171)</f>
        <v>18660.72</v>
      </c>
      <c r="M159" s="86">
        <v>23588.14</v>
      </c>
      <c r="N159" s="88">
        <f>SUM(N160:N171)</f>
        <v>25964.440000000002</v>
      </c>
    </row>
    <row r="160" spans="1:14" ht="25.5" x14ac:dyDescent="0.25">
      <c r="A160" s="152"/>
      <c r="B160" s="191"/>
      <c r="C160" s="205" t="s">
        <v>378</v>
      </c>
      <c r="D160" s="205" t="s">
        <v>379</v>
      </c>
      <c r="E160" s="205" t="s">
        <v>380</v>
      </c>
      <c r="F160" s="207" t="s">
        <v>209</v>
      </c>
      <c r="G160" s="233"/>
      <c r="H160" s="238">
        <v>0</v>
      </c>
      <c r="I160" s="235"/>
      <c r="J160" s="238">
        <v>0</v>
      </c>
      <c r="K160" s="235"/>
      <c r="L160" s="238">
        <v>0</v>
      </c>
      <c r="M160" s="235"/>
      <c r="N160" s="239">
        <v>85</v>
      </c>
    </row>
    <row r="161" spans="1:14" ht="25.5" x14ac:dyDescent="0.25">
      <c r="A161" s="152"/>
      <c r="B161" s="191"/>
      <c r="C161" s="212" t="s">
        <v>381</v>
      </c>
      <c r="D161" s="212" t="s">
        <v>379</v>
      </c>
      <c r="E161" s="212" t="s">
        <v>380</v>
      </c>
      <c r="F161" s="213" t="s">
        <v>319</v>
      </c>
      <c r="G161" s="240"/>
      <c r="H161" s="241">
        <v>586.12</v>
      </c>
      <c r="I161" s="242"/>
      <c r="J161" s="241">
        <v>1172.24</v>
      </c>
      <c r="K161" s="242"/>
      <c r="L161" s="241">
        <v>1758.36</v>
      </c>
      <c r="M161" s="242"/>
      <c r="N161" s="243">
        <v>2539.85</v>
      </c>
    </row>
    <row r="162" spans="1:14" ht="25.5" x14ac:dyDescent="0.25">
      <c r="A162" s="152"/>
      <c r="B162" s="191"/>
      <c r="C162" s="212" t="s">
        <v>382</v>
      </c>
      <c r="D162" s="212" t="s">
        <v>379</v>
      </c>
      <c r="E162" s="212" t="s">
        <v>380</v>
      </c>
      <c r="F162" s="213" t="s">
        <v>193</v>
      </c>
      <c r="G162" s="240"/>
      <c r="H162" s="241">
        <v>335.31</v>
      </c>
      <c r="I162" s="242"/>
      <c r="J162" s="241">
        <v>670.62</v>
      </c>
      <c r="K162" s="242"/>
      <c r="L162" s="241">
        <v>1005.93</v>
      </c>
      <c r="M162" s="242"/>
      <c r="N162" s="243">
        <v>1341.23</v>
      </c>
    </row>
    <row r="163" spans="1:14" ht="25.5" x14ac:dyDescent="0.25">
      <c r="A163" s="152"/>
      <c r="B163" s="191"/>
      <c r="C163" s="212" t="s">
        <v>383</v>
      </c>
      <c r="D163" s="212" t="s">
        <v>379</v>
      </c>
      <c r="E163" s="212" t="s">
        <v>380</v>
      </c>
      <c r="F163" s="213" t="s">
        <v>209</v>
      </c>
      <c r="G163" s="240"/>
      <c r="H163" s="241">
        <v>0</v>
      </c>
      <c r="I163" s="242"/>
      <c r="J163" s="241">
        <v>38.5</v>
      </c>
      <c r="K163" s="242"/>
      <c r="L163" s="241">
        <v>38.5</v>
      </c>
      <c r="M163" s="242"/>
      <c r="N163" s="243">
        <v>77</v>
      </c>
    </row>
    <row r="164" spans="1:14" ht="25.5" x14ac:dyDescent="0.25">
      <c r="A164" s="152"/>
      <c r="B164" s="191"/>
      <c r="C164" s="212" t="s">
        <v>384</v>
      </c>
      <c r="D164" s="212" t="s">
        <v>379</v>
      </c>
      <c r="E164" s="212" t="s">
        <v>380</v>
      </c>
      <c r="F164" s="213" t="s">
        <v>319</v>
      </c>
      <c r="G164" s="240"/>
      <c r="H164" s="241">
        <v>873.25</v>
      </c>
      <c r="I164" s="242"/>
      <c r="J164" s="241">
        <v>1746.5</v>
      </c>
      <c r="K164" s="242"/>
      <c r="L164" s="241">
        <v>2619.75</v>
      </c>
      <c r="M164" s="242"/>
      <c r="N164" s="243">
        <v>3784.09</v>
      </c>
    </row>
    <row r="165" spans="1:14" ht="25.5" x14ac:dyDescent="0.25">
      <c r="A165" s="152"/>
      <c r="B165" s="191"/>
      <c r="C165" s="212" t="s">
        <v>385</v>
      </c>
      <c r="D165" s="212" t="s">
        <v>386</v>
      </c>
      <c r="E165" s="212" t="s">
        <v>387</v>
      </c>
      <c r="F165" s="213" t="s">
        <v>209</v>
      </c>
      <c r="G165" s="240"/>
      <c r="H165" s="241">
        <v>0</v>
      </c>
      <c r="I165" s="242"/>
      <c r="J165" s="241">
        <v>750</v>
      </c>
      <c r="K165" s="242"/>
      <c r="L165" s="241">
        <v>750</v>
      </c>
      <c r="M165" s="242"/>
      <c r="N165" s="243">
        <v>1500</v>
      </c>
    </row>
    <row r="166" spans="1:14" ht="25.5" x14ac:dyDescent="0.25">
      <c r="A166" s="152"/>
      <c r="B166" s="191"/>
      <c r="C166" s="212" t="s">
        <v>388</v>
      </c>
      <c r="D166" s="212" t="s">
        <v>379</v>
      </c>
      <c r="E166" s="212" t="s">
        <v>380</v>
      </c>
      <c r="F166" s="213" t="s">
        <v>319</v>
      </c>
      <c r="G166" s="240"/>
      <c r="H166" s="241">
        <v>820.71</v>
      </c>
      <c r="I166" s="242"/>
      <c r="J166" s="241">
        <v>1641.42</v>
      </c>
      <c r="K166" s="242"/>
      <c r="L166" s="241">
        <v>2462.13</v>
      </c>
      <c r="M166" s="242"/>
      <c r="N166" s="243">
        <v>3556.42</v>
      </c>
    </row>
    <row r="167" spans="1:14" ht="25.5" x14ac:dyDescent="0.25">
      <c r="A167" s="152"/>
      <c r="B167" s="191"/>
      <c r="C167" s="212" t="s">
        <v>389</v>
      </c>
      <c r="D167" s="212" t="s">
        <v>379</v>
      </c>
      <c r="E167" s="212" t="s">
        <v>380</v>
      </c>
      <c r="F167" s="213" t="s">
        <v>193</v>
      </c>
      <c r="G167" s="240"/>
      <c r="H167" s="241">
        <v>513.6</v>
      </c>
      <c r="I167" s="242"/>
      <c r="J167" s="241">
        <v>1027.2</v>
      </c>
      <c r="K167" s="242"/>
      <c r="L167" s="241">
        <v>1540.8</v>
      </c>
      <c r="M167" s="242"/>
      <c r="N167" s="243">
        <v>2054.41</v>
      </c>
    </row>
    <row r="168" spans="1:14" ht="25.5" x14ac:dyDescent="0.25">
      <c r="A168" s="152"/>
      <c r="B168" s="191"/>
      <c r="C168" s="212" t="s">
        <v>390</v>
      </c>
      <c r="D168" s="212" t="s">
        <v>379</v>
      </c>
      <c r="E168" s="212" t="s">
        <v>380</v>
      </c>
      <c r="F168" s="213" t="s">
        <v>319</v>
      </c>
      <c r="G168" s="240"/>
      <c r="H168" s="241">
        <v>725.54</v>
      </c>
      <c r="I168" s="242"/>
      <c r="J168" s="241">
        <v>1451.08</v>
      </c>
      <c r="K168" s="242"/>
      <c r="L168" s="241">
        <v>2176.62</v>
      </c>
      <c r="M168" s="242"/>
      <c r="N168" s="243">
        <v>3144.02</v>
      </c>
    </row>
    <row r="169" spans="1:14" ht="25.5" x14ac:dyDescent="0.25">
      <c r="A169" s="152"/>
      <c r="B169" s="191"/>
      <c r="C169" s="212" t="s">
        <v>391</v>
      </c>
      <c r="D169" s="212" t="s">
        <v>379</v>
      </c>
      <c r="E169" s="212" t="s">
        <v>380</v>
      </c>
      <c r="F169" s="213" t="s">
        <v>319</v>
      </c>
      <c r="G169" s="240"/>
      <c r="H169" s="241">
        <v>256.54000000000002</v>
      </c>
      <c r="I169" s="242"/>
      <c r="J169" s="241">
        <v>513.08000000000004</v>
      </c>
      <c r="K169" s="242"/>
      <c r="L169" s="241">
        <v>769.62</v>
      </c>
      <c r="M169" s="242"/>
      <c r="N169" s="243">
        <v>1111.68</v>
      </c>
    </row>
    <row r="170" spans="1:14" ht="25.5" x14ac:dyDescent="0.25">
      <c r="A170" s="152"/>
      <c r="B170" s="191"/>
      <c r="C170" s="212" t="s">
        <v>392</v>
      </c>
      <c r="D170" s="212" t="s">
        <v>379</v>
      </c>
      <c r="E170" s="212" t="s">
        <v>380</v>
      </c>
      <c r="F170" s="213" t="s">
        <v>209</v>
      </c>
      <c r="G170" s="240"/>
      <c r="H170" s="241">
        <v>838.68</v>
      </c>
      <c r="I170" s="242"/>
      <c r="J170" s="241">
        <v>2767.61</v>
      </c>
      <c r="K170" s="242"/>
      <c r="L170" s="241">
        <v>2767.61</v>
      </c>
      <c r="M170" s="242"/>
      <c r="N170" s="243">
        <v>2767.61</v>
      </c>
    </row>
    <row r="171" spans="1:14" ht="25.5" x14ac:dyDescent="0.25">
      <c r="A171" s="152"/>
      <c r="B171" s="191"/>
      <c r="C171" s="192" t="s">
        <v>393</v>
      </c>
      <c r="D171" s="192" t="s">
        <v>379</v>
      </c>
      <c r="E171" s="192" t="s">
        <v>380</v>
      </c>
      <c r="F171" s="196" t="s">
        <v>319</v>
      </c>
      <c r="G171" s="232"/>
      <c r="H171" s="236">
        <v>923.8</v>
      </c>
      <c r="I171" s="234"/>
      <c r="J171" s="236">
        <v>1847.6</v>
      </c>
      <c r="K171" s="234"/>
      <c r="L171" s="236">
        <v>2771.4</v>
      </c>
      <c r="M171" s="234"/>
      <c r="N171" s="237">
        <v>4003.13</v>
      </c>
    </row>
    <row r="172" spans="1:14" x14ac:dyDescent="0.25">
      <c r="A172" s="152" t="s">
        <v>68</v>
      </c>
      <c r="B172" s="151" t="s">
        <v>67</v>
      </c>
      <c r="C172" s="194"/>
      <c r="D172" s="194"/>
      <c r="E172" s="194"/>
      <c r="F172" s="248"/>
      <c r="G172" s="167">
        <v>141969.03</v>
      </c>
      <c r="H172" s="168">
        <f>SUM(H173:H262)</f>
        <v>352243.34</v>
      </c>
      <c r="I172" s="168">
        <v>298648.90000000002</v>
      </c>
      <c r="J172" s="168">
        <f>SUM(J173:J262)</f>
        <v>552048.74999999988</v>
      </c>
      <c r="K172" s="168">
        <v>409401.34</v>
      </c>
      <c r="L172" s="168">
        <f>SUM(L173:L262)</f>
        <v>710631.89999999991</v>
      </c>
      <c r="M172" s="168">
        <v>554467.31000000006</v>
      </c>
      <c r="N172" s="169">
        <f>SUM(N173:N262)</f>
        <v>886958.52000000025</v>
      </c>
    </row>
    <row r="173" spans="1:14" ht="38.25" x14ac:dyDescent="0.25">
      <c r="A173" s="152"/>
      <c r="B173" s="191"/>
      <c r="C173" s="205" t="s">
        <v>394</v>
      </c>
      <c r="D173" s="205" t="s">
        <v>395</v>
      </c>
      <c r="E173" s="205" t="s">
        <v>396</v>
      </c>
      <c r="F173" s="207" t="s">
        <v>193</v>
      </c>
      <c r="G173" s="250"/>
      <c r="H173" s="255">
        <v>5771.43</v>
      </c>
      <c r="I173" s="252"/>
      <c r="J173" s="255">
        <v>11542.86</v>
      </c>
      <c r="K173" s="252"/>
      <c r="L173" s="255">
        <v>17314.29</v>
      </c>
      <c r="M173" s="252"/>
      <c r="N173" s="256">
        <v>23085.72</v>
      </c>
    </row>
    <row r="174" spans="1:14" ht="25.5" x14ac:dyDescent="0.25">
      <c r="A174" s="152"/>
      <c r="B174" s="191"/>
      <c r="C174" s="212" t="s">
        <v>397</v>
      </c>
      <c r="D174" s="212" t="s">
        <v>395</v>
      </c>
      <c r="E174" s="212" t="s">
        <v>398</v>
      </c>
      <c r="F174" s="213" t="s">
        <v>193</v>
      </c>
      <c r="G174" s="257"/>
      <c r="H174" s="258">
        <v>750</v>
      </c>
      <c r="I174" s="259"/>
      <c r="J174" s="258">
        <v>1500</v>
      </c>
      <c r="K174" s="259"/>
      <c r="L174" s="258">
        <v>2250</v>
      </c>
      <c r="M174" s="259"/>
      <c r="N174" s="260">
        <v>3000</v>
      </c>
    </row>
    <row r="175" spans="1:14" ht="38.25" x14ac:dyDescent="0.25">
      <c r="A175" s="152"/>
      <c r="B175" s="191"/>
      <c r="C175" s="212" t="s">
        <v>399</v>
      </c>
      <c r="D175" s="212" t="s">
        <v>400</v>
      </c>
      <c r="E175" s="212" t="s">
        <v>272</v>
      </c>
      <c r="F175" s="213" t="s">
        <v>193</v>
      </c>
      <c r="G175" s="257"/>
      <c r="H175" s="258">
        <v>25</v>
      </c>
      <c r="I175" s="259"/>
      <c r="J175" s="258">
        <v>50</v>
      </c>
      <c r="K175" s="259"/>
      <c r="L175" s="258">
        <v>75</v>
      </c>
      <c r="M175" s="259"/>
      <c r="N175" s="260">
        <v>100</v>
      </c>
    </row>
    <row r="176" spans="1:14" ht="25.5" x14ac:dyDescent="0.25">
      <c r="A176" s="152"/>
      <c r="B176" s="191"/>
      <c r="C176" s="212" t="s">
        <v>401</v>
      </c>
      <c r="D176" s="212" t="s">
        <v>402</v>
      </c>
      <c r="E176" s="212" t="s">
        <v>272</v>
      </c>
      <c r="F176" s="213" t="s">
        <v>193</v>
      </c>
      <c r="G176" s="257"/>
      <c r="H176" s="258">
        <v>172.33</v>
      </c>
      <c r="I176" s="259"/>
      <c r="J176" s="258">
        <v>344.66</v>
      </c>
      <c r="K176" s="259"/>
      <c r="L176" s="258">
        <v>516.99</v>
      </c>
      <c r="M176" s="259"/>
      <c r="N176" s="260">
        <v>689.3</v>
      </c>
    </row>
    <row r="177" spans="1:14" ht="25.5" x14ac:dyDescent="0.25">
      <c r="A177" s="152"/>
      <c r="B177" s="191"/>
      <c r="C177" s="212" t="s">
        <v>403</v>
      </c>
      <c r="D177" s="212" t="s">
        <v>404</v>
      </c>
      <c r="E177" s="212" t="s">
        <v>405</v>
      </c>
      <c r="F177" s="213" t="s">
        <v>189</v>
      </c>
      <c r="G177" s="257"/>
      <c r="H177" s="258">
        <v>0</v>
      </c>
      <c r="I177" s="259"/>
      <c r="J177" s="258">
        <v>2196</v>
      </c>
      <c r="K177" s="259"/>
      <c r="L177" s="258">
        <v>2196</v>
      </c>
      <c r="M177" s="259"/>
      <c r="N177" s="260">
        <v>2196</v>
      </c>
    </row>
    <row r="178" spans="1:14" ht="51" x14ac:dyDescent="0.25">
      <c r="A178" s="152"/>
      <c r="B178" s="191"/>
      <c r="C178" s="212" t="s">
        <v>406</v>
      </c>
      <c r="D178" s="212" t="s">
        <v>395</v>
      </c>
      <c r="E178" s="212" t="s">
        <v>407</v>
      </c>
      <c r="F178" s="213" t="s">
        <v>209</v>
      </c>
      <c r="G178" s="257"/>
      <c r="H178" s="258">
        <v>0</v>
      </c>
      <c r="I178" s="259"/>
      <c r="J178" s="258">
        <v>900</v>
      </c>
      <c r="K178" s="259"/>
      <c r="L178" s="258">
        <v>900</v>
      </c>
      <c r="M178" s="259"/>
      <c r="N178" s="260">
        <v>900</v>
      </c>
    </row>
    <row r="179" spans="1:14" ht="38.25" x14ac:dyDescent="0.25">
      <c r="A179" s="152"/>
      <c r="B179" s="191"/>
      <c r="C179" s="212" t="s">
        <v>408</v>
      </c>
      <c r="D179" s="212" t="s">
        <v>409</v>
      </c>
      <c r="E179" s="212" t="s">
        <v>410</v>
      </c>
      <c r="F179" s="213" t="s">
        <v>193</v>
      </c>
      <c r="G179" s="257"/>
      <c r="H179" s="258">
        <v>125.57</v>
      </c>
      <c r="I179" s="259"/>
      <c r="J179" s="258">
        <v>251.14</v>
      </c>
      <c r="K179" s="259"/>
      <c r="L179" s="258">
        <v>376.71</v>
      </c>
      <c r="M179" s="259"/>
      <c r="N179" s="260">
        <v>502.29</v>
      </c>
    </row>
    <row r="180" spans="1:14" ht="25.5" x14ac:dyDescent="0.25">
      <c r="A180" s="152"/>
      <c r="B180" s="191"/>
      <c r="C180" s="212" t="s">
        <v>411</v>
      </c>
      <c r="D180" s="212" t="s">
        <v>409</v>
      </c>
      <c r="E180" s="212" t="s">
        <v>272</v>
      </c>
      <c r="F180" s="213" t="s">
        <v>189</v>
      </c>
      <c r="G180" s="257"/>
      <c r="H180" s="258">
        <v>850.19</v>
      </c>
      <c r="I180" s="259"/>
      <c r="J180" s="258">
        <v>2073.08</v>
      </c>
      <c r="K180" s="259"/>
      <c r="L180" s="258">
        <v>3521.98</v>
      </c>
      <c r="M180" s="259"/>
      <c r="N180" s="260">
        <v>4109.18</v>
      </c>
    </row>
    <row r="181" spans="1:14" ht="38.25" x14ac:dyDescent="0.25">
      <c r="A181" s="152"/>
      <c r="B181" s="191"/>
      <c r="C181" s="212" t="s">
        <v>412</v>
      </c>
      <c r="D181" s="212" t="s">
        <v>413</v>
      </c>
      <c r="E181" s="212" t="s">
        <v>414</v>
      </c>
      <c r="F181" s="213" t="s">
        <v>209</v>
      </c>
      <c r="G181" s="257"/>
      <c r="H181" s="258">
        <v>311</v>
      </c>
      <c r="I181" s="259"/>
      <c r="J181" s="258">
        <v>311</v>
      </c>
      <c r="K181" s="259"/>
      <c r="L181" s="258">
        <v>622</v>
      </c>
      <c r="M181" s="259"/>
      <c r="N181" s="260">
        <v>622</v>
      </c>
    </row>
    <row r="182" spans="1:14" ht="25.5" x14ac:dyDescent="0.25">
      <c r="A182" s="152"/>
      <c r="B182" s="191"/>
      <c r="C182" s="212" t="s">
        <v>415</v>
      </c>
      <c r="D182" s="212" t="s">
        <v>416</v>
      </c>
      <c r="E182" s="212" t="s">
        <v>417</v>
      </c>
      <c r="F182" s="213" t="s">
        <v>193</v>
      </c>
      <c r="G182" s="257"/>
      <c r="H182" s="258">
        <v>341.25</v>
      </c>
      <c r="I182" s="259"/>
      <c r="J182" s="258">
        <v>682.5</v>
      </c>
      <c r="K182" s="259"/>
      <c r="L182" s="258">
        <v>1023.75</v>
      </c>
      <c r="M182" s="259"/>
      <c r="N182" s="260">
        <v>1365</v>
      </c>
    </row>
    <row r="183" spans="1:14" x14ac:dyDescent="0.25">
      <c r="A183" s="152"/>
      <c r="B183" s="191"/>
      <c r="C183" s="212" t="s">
        <v>418</v>
      </c>
      <c r="D183" s="212" t="s">
        <v>416</v>
      </c>
      <c r="E183" s="212" t="s">
        <v>417</v>
      </c>
      <c r="F183" s="213" t="s">
        <v>209</v>
      </c>
      <c r="G183" s="257"/>
      <c r="H183" s="258">
        <v>0</v>
      </c>
      <c r="I183" s="259"/>
      <c r="J183" s="258">
        <v>500</v>
      </c>
      <c r="K183" s="259"/>
      <c r="L183" s="258">
        <v>500</v>
      </c>
      <c r="M183" s="259"/>
      <c r="N183" s="260">
        <v>1000</v>
      </c>
    </row>
    <row r="184" spans="1:14" ht="25.5" x14ac:dyDescent="0.25">
      <c r="A184" s="152"/>
      <c r="B184" s="191"/>
      <c r="C184" s="212" t="s">
        <v>419</v>
      </c>
      <c r="D184" s="212" t="s">
        <v>420</v>
      </c>
      <c r="E184" s="212" t="s">
        <v>272</v>
      </c>
      <c r="F184" s="213" t="s">
        <v>189</v>
      </c>
      <c r="G184" s="257"/>
      <c r="H184" s="258">
        <v>12734.82</v>
      </c>
      <c r="I184" s="259"/>
      <c r="J184" s="258">
        <v>18298.91</v>
      </c>
      <c r="K184" s="259"/>
      <c r="L184" s="258">
        <v>23741.79</v>
      </c>
      <c r="M184" s="259"/>
      <c r="N184" s="260">
        <v>28186.86</v>
      </c>
    </row>
    <row r="185" spans="1:14" ht="25.5" x14ac:dyDescent="0.25">
      <c r="A185" s="152"/>
      <c r="B185" s="191"/>
      <c r="C185" s="212" t="s">
        <v>421</v>
      </c>
      <c r="D185" s="212" t="s">
        <v>422</v>
      </c>
      <c r="E185" s="212" t="s">
        <v>272</v>
      </c>
      <c r="F185" s="213" t="s">
        <v>189</v>
      </c>
      <c r="G185" s="257"/>
      <c r="H185" s="258">
        <v>3469.93</v>
      </c>
      <c r="I185" s="259"/>
      <c r="J185" s="258">
        <v>12628.6</v>
      </c>
      <c r="K185" s="259"/>
      <c r="L185" s="258">
        <v>14129.56</v>
      </c>
      <c r="M185" s="259"/>
      <c r="N185" s="260">
        <v>18645.509999999998</v>
      </c>
    </row>
    <row r="186" spans="1:14" ht="63.75" x14ac:dyDescent="0.25">
      <c r="A186" s="152"/>
      <c r="B186" s="191"/>
      <c r="C186" s="212" t="s">
        <v>423</v>
      </c>
      <c r="D186" s="212" t="s">
        <v>422</v>
      </c>
      <c r="E186" s="212" t="s">
        <v>424</v>
      </c>
      <c r="F186" s="213" t="s">
        <v>209</v>
      </c>
      <c r="G186" s="257"/>
      <c r="H186" s="258">
        <v>0</v>
      </c>
      <c r="I186" s="259"/>
      <c r="J186" s="258">
        <v>0</v>
      </c>
      <c r="K186" s="259"/>
      <c r="L186" s="258">
        <v>0</v>
      </c>
      <c r="M186" s="259"/>
      <c r="N186" s="260">
        <v>3930</v>
      </c>
    </row>
    <row r="187" spans="1:14" ht="25.5" x14ac:dyDescent="0.25">
      <c r="A187" s="152"/>
      <c r="B187" s="191"/>
      <c r="C187" s="212" t="s">
        <v>425</v>
      </c>
      <c r="D187" s="212" t="s">
        <v>426</v>
      </c>
      <c r="E187" s="212" t="s">
        <v>427</v>
      </c>
      <c r="F187" s="213" t="s">
        <v>189</v>
      </c>
      <c r="G187" s="257"/>
      <c r="H187" s="258">
        <v>7079.84</v>
      </c>
      <c r="I187" s="259"/>
      <c r="J187" s="258">
        <v>7118.14</v>
      </c>
      <c r="K187" s="259"/>
      <c r="L187" s="258">
        <v>7184.62</v>
      </c>
      <c r="M187" s="259"/>
      <c r="N187" s="260">
        <v>7226.54</v>
      </c>
    </row>
    <row r="188" spans="1:14" ht="51" x14ac:dyDescent="0.25">
      <c r="A188" s="152"/>
      <c r="B188" s="191"/>
      <c r="C188" s="212" t="s">
        <v>428</v>
      </c>
      <c r="D188" s="212" t="s">
        <v>395</v>
      </c>
      <c r="E188" s="212" t="s">
        <v>407</v>
      </c>
      <c r="F188" s="213" t="s">
        <v>209</v>
      </c>
      <c r="G188" s="257"/>
      <c r="H188" s="258">
        <v>16065.77</v>
      </c>
      <c r="I188" s="259"/>
      <c r="J188" s="258">
        <v>16065.77</v>
      </c>
      <c r="K188" s="259"/>
      <c r="L188" s="258">
        <v>16065.77</v>
      </c>
      <c r="M188" s="259"/>
      <c r="N188" s="260">
        <v>16065.77</v>
      </c>
    </row>
    <row r="189" spans="1:14" ht="63.75" x14ac:dyDescent="0.25">
      <c r="A189" s="152"/>
      <c r="B189" s="191"/>
      <c r="C189" s="212" t="s">
        <v>429</v>
      </c>
      <c r="D189" s="212" t="s">
        <v>422</v>
      </c>
      <c r="E189" s="212" t="s">
        <v>430</v>
      </c>
      <c r="F189" s="213" t="s">
        <v>209</v>
      </c>
      <c r="G189" s="257"/>
      <c r="H189" s="258">
        <v>3035</v>
      </c>
      <c r="I189" s="259"/>
      <c r="J189" s="258">
        <v>3035</v>
      </c>
      <c r="K189" s="259"/>
      <c r="L189" s="258">
        <v>3035</v>
      </c>
      <c r="M189" s="259"/>
      <c r="N189" s="260">
        <v>3035</v>
      </c>
    </row>
    <row r="190" spans="1:14" ht="63.75" x14ac:dyDescent="0.25">
      <c r="A190" s="152"/>
      <c r="B190" s="191"/>
      <c r="C190" s="212" t="s">
        <v>431</v>
      </c>
      <c r="D190" s="212" t="s">
        <v>422</v>
      </c>
      <c r="E190" s="212" t="s">
        <v>432</v>
      </c>
      <c r="F190" s="213" t="s">
        <v>209</v>
      </c>
      <c r="G190" s="257"/>
      <c r="H190" s="258">
        <v>0</v>
      </c>
      <c r="I190" s="259"/>
      <c r="J190" s="258">
        <v>2806</v>
      </c>
      <c r="K190" s="259"/>
      <c r="L190" s="258">
        <v>2806</v>
      </c>
      <c r="M190" s="259"/>
      <c r="N190" s="260">
        <v>2806</v>
      </c>
    </row>
    <row r="191" spans="1:14" ht="51" x14ac:dyDescent="0.25">
      <c r="A191" s="152"/>
      <c r="B191" s="191"/>
      <c r="C191" s="212" t="s">
        <v>433</v>
      </c>
      <c r="D191" s="212" t="s">
        <v>422</v>
      </c>
      <c r="E191" s="212" t="s">
        <v>434</v>
      </c>
      <c r="F191" s="213" t="s">
        <v>209</v>
      </c>
      <c r="G191" s="257"/>
      <c r="H191" s="258">
        <v>0</v>
      </c>
      <c r="I191" s="259"/>
      <c r="J191" s="258">
        <v>4636</v>
      </c>
      <c r="K191" s="259"/>
      <c r="L191" s="258">
        <v>4636</v>
      </c>
      <c r="M191" s="259"/>
      <c r="N191" s="260">
        <v>4636</v>
      </c>
    </row>
    <row r="192" spans="1:14" ht="38.25" x14ac:dyDescent="0.25">
      <c r="A192" s="152"/>
      <c r="B192" s="191"/>
      <c r="C192" s="212" t="s">
        <v>435</v>
      </c>
      <c r="D192" s="212" t="s">
        <v>436</v>
      </c>
      <c r="E192" s="212" t="s">
        <v>437</v>
      </c>
      <c r="F192" s="213" t="s">
        <v>189</v>
      </c>
      <c r="G192" s="257"/>
      <c r="H192" s="258">
        <v>2000</v>
      </c>
      <c r="I192" s="259"/>
      <c r="J192" s="258">
        <v>4677</v>
      </c>
      <c r="K192" s="259"/>
      <c r="L192" s="258">
        <v>9395</v>
      </c>
      <c r="M192" s="259"/>
      <c r="N192" s="260">
        <v>10000</v>
      </c>
    </row>
    <row r="193" spans="1:14" ht="51" x14ac:dyDescent="0.25">
      <c r="A193" s="152"/>
      <c r="B193" s="191"/>
      <c r="C193" s="212" t="s">
        <v>438</v>
      </c>
      <c r="D193" s="212" t="s">
        <v>439</v>
      </c>
      <c r="E193" s="212" t="s">
        <v>440</v>
      </c>
      <c r="F193" s="213" t="s">
        <v>189</v>
      </c>
      <c r="G193" s="257"/>
      <c r="H193" s="258">
        <v>10990</v>
      </c>
      <c r="I193" s="259"/>
      <c r="J193" s="258">
        <v>10990</v>
      </c>
      <c r="K193" s="259"/>
      <c r="L193" s="258">
        <v>10990</v>
      </c>
      <c r="M193" s="259"/>
      <c r="N193" s="260">
        <v>10990</v>
      </c>
    </row>
    <row r="194" spans="1:14" ht="38.25" x14ac:dyDescent="0.25">
      <c r="A194" s="152"/>
      <c r="B194" s="191"/>
      <c r="C194" s="212" t="s">
        <v>441</v>
      </c>
      <c r="D194" s="212" t="s">
        <v>409</v>
      </c>
      <c r="E194" s="212" t="s">
        <v>410</v>
      </c>
      <c r="F194" s="213" t="s">
        <v>189</v>
      </c>
      <c r="G194" s="257"/>
      <c r="H194" s="258">
        <v>182.85</v>
      </c>
      <c r="I194" s="259"/>
      <c r="J194" s="258">
        <v>1565.82</v>
      </c>
      <c r="K194" s="259"/>
      <c r="L194" s="258">
        <v>1905.18</v>
      </c>
      <c r="M194" s="259"/>
      <c r="N194" s="260">
        <v>3992.42</v>
      </c>
    </row>
    <row r="195" spans="1:14" ht="25.5" x14ac:dyDescent="0.25">
      <c r="A195" s="152"/>
      <c r="B195" s="191"/>
      <c r="C195" s="212" t="s">
        <v>442</v>
      </c>
      <c r="D195" s="212" t="s">
        <v>416</v>
      </c>
      <c r="E195" s="212" t="s">
        <v>443</v>
      </c>
      <c r="F195" s="213" t="s">
        <v>209</v>
      </c>
      <c r="G195" s="257"/>
      <c r="H195" s="258">
        <v>0</v>
      </c>
      <c r="I195" s="259"/>
      <c r="J195" s="258">
        <v>0</v>
      </c>
      <c r="K195" s="259"/>
      <c r="L195" s="258">
        <v>0</v>
      </c>
      <c r="M195" s="259"/>
      <c r="N195" s="260">
        <v>100</v>
      </c>
    </row>
    <row r="196" spans="1:14" ht="25.5" x14ac:dyDescent="0.25">
      <c r="A196" s="152"/>
      <c r="B196" s="191"/>
      <c r="C196" s="212" t="s">
        <v>444</v>
      </c>
      <c r="D196" s="212" t="s">
        <v>445</v>
      </c>
      <c r="E196" s="212" t="s">
        <v>272</v>
      </c>
      <c r="F196" s="213" t="s">
        <v>193</v>
      </c>
      <c r="G196" s="257"/>
      <c r="H196" s="258">
        <v>83.52</v>
      </c>
      <c r="I196" s="259"/>
      <c r="J196" s="258">
        <v>167.04</v>
      </c>
      <c r="K196" s="259"/>
      <c r="L196" s="258">
        <v>250.56</v>
      </c>
      <c r="M196" s="259"/>
      <c r="N196" s="260">
        <v>334.07</v>
      </c>
    </row>
    <row r="197" spans="1:14" ht="38.25" x14ac:dyDescent="0.25">
      <c r="A197" s="152"/>
      <c r="B197" s="191"/>
      <c r="C197" s="212" t="s">
        <v>446</v>
      </c>
      <c r="D197" s="212" t="s">
        <v>445</v>
      </c>
      <c r="E197" s="212" t="s">
        <v>272</v>
      </c>
      <c r="F197" s="213" t="s">
        <v>193</v>
      </c>
      <c r="G197" s="257"/>
      <c r="H197" s="258">
        <v>900.25</v>
      </c>
      <c r="I197" s="259"/>
      <c r="J197" s="258">
        <v>1800.5</v>
      </c>
      <c r="K197" s="259"/>
      <c r="L197" s="258">
        <v>2700.75</v>
      </c>
      <c r="M197" s="259"/>
      <c r="N197" s="260">
        <v>3601</v>
      </c>
    </row>
    <row r="198" spans="1:14" ht="25.5" x14ac:dyDescent="0.25">
      <c r="A198" s="152"/>
      <c r="B198" s="191"/>
      <c r="C198" s="212" t="s">
        <v>447</v>
      </c>
      <c r="D198" s="212" t="s">
        <v>420</v>
      </c>
      <c r="E198" s="212" t="s">
        <v>272</v>
      </c>
      <c r="F198" s="213" t="s">
        <v>193</v>
      </c>
      <c r="G198" s="257"/>
      <c r="H198" s="258">
        <v>5993.06</v>
      </c>
      <c r="I198" s="259"/>
      <c r="J198" s="258">
        <v>11986.12</v>
      </c>
      <c r="K198" s="259"/>
      <c r="L198" s="258">
        <v>17979.18</v>
      </c>
      <c r="M198" s="259"/>
      <c r="N198" s="260">
        <v>23972.22</v>
      </c>
    </row>
    <row r="199" spans="1:14" ht="25.5" x14ac:dyDescent="0.25">
      <c r="A199" s="152"/>
      <c r="B199" s="191"/>
      <c r="C199" s="212" t="s">
        <v>448</v>
      </c>
      <c r="D199" s="212" t="s">
        <v>445</v>
      </c>
      <c r="E199" s="212" t="s">
        <v>272</v>
      </c>
      <c r="F199" s="213" t="s">
        <v>193</v>
      </c>
      <c r="G199" s="257"/>
      <c r="H199" s="258">
        <v>343.38</v>
      </c>
      <c r="I199" s="259"/>
      <c r="J199" s="258">
        <v>686.76</v>
      </c>
      <c r="K199" s="259"/>
      <c r="L199" s="258">
        <v>1030.1400000000001</v>
      </c>
      <c r="M199" s="259"/>
      <c r="N199" s="260">
        <v>1373.52</v>
      </c>
    </row>
    <row r="200" spans="1:14" ht="25.5" x14ac:dyDescent="0.25">
      <c r="A200" s="152"/>
      <c r="B200" s="191"/>
      <c r="C200" s="212" t="s">
        <v>449</v>
      </c>
      <c r="D200" s="212" t="s">
        <v>409</v>
      </c>
      <c r="E200" s="212" t="s">
        <v>450</v>
      </c>
      <c r="F200" s="213" t="s">
        <v>193</v>
      </c>
      <c r="G200" s="257"/>
      <c r="H200" s="258">
        <v>50</v>
      </c>
      <c r="I200" s="259"/>
      <c r="J200" s="258">
        <v>100</v>
      </c>
      <c r="K200" s="259"/>
      <c r="L200" s="258">
        <v>150</v>
      </c>
      <c r="M200" s="259"/>
      <c r="N200" s="260">
        <v>200</v>
      </c>
    </row>
    <row r="201" spans="1:14" ht="51" x14ac:dyDescent="0.25">
      <c r="A201" s="152"/>
      <c r="B201" s="191"/>
      <c r="C201" s="212" t="s">
        <v>451</v>
      </c>
      <c r="D201" s="212" t="s">
        <v>439</v>
      </c>
      <c r="E201" s="212" t="s">
        <v>272</v>
      </c>
      <c r="F201" s="213" t="s">
        <v>193</v>
      </c>
      <c r="G201" s="257"/>
      <c r="H201" s="258">
        <v>10189.98</v>
      </c>
      <c r="I201" s="259"/>
      <c r="J201" s="258">
        <v>20379.96</v>
      </c>
      <c r="K201" s="259"/>
      <c r="L201" s="258">
        <v>30569.94</v>
      </c>
      <c r="M201" s="259"/>
      <c r="N201" s="260">
        <v>40759.910000000003</v>
      </c>
    </row>
    <row r="202" spans="1:14" ht="38.25" x14ac:dyDescent="0.25">
      <c r="A202" s="152"/>
      <c r="B202" s="191"/>
      <c r="C202" s="212" t="s">
        <v>452</v>
      </c>
      <c r="D202" s="212" t="s">
        <v>404</v>
      </c>
      <c r="E202" s="212" t="s">
        <v>453</v>
      </c>
      <c r="F202" s="213" t="s">
        <v>209</v>
      </c>
      <c r="G202" s="257"/>
      <c r="H202" s="258">
        <v>0</v>
      </c>
      <c r="I202" s="259"/>
      <c r="J202" s="258">
        <v>0</v>
      </c>
      <c r="K202" s="259"/>
      <c r="L202" s="258">
        <v>1600</v>
      </c>
      <c r="M202" s="259"/>
      <c r="N202" s="260">
        <v>1600</v>
      </c>
    </row>
    <row r="203" spans="1:14" ht="38.25" x14ac:dyDescent="0.25">
      <c r="A203" s="152"/>
      <c r="B203" s="191"/>
      <c r="C203" s="212" t="s">
        <v>454</v>
      </c>
      <c r="D203" s="212" t="s">
        <v>416</v>
      </c>
      <c r="E203" s="212" t="s">
        <v>455</v>
      </c>
      <c r="F203" s="213" t="s">
        <v>193</v>
      </c>
      <c r="G203" s="257"/>
      <c r="H203" s="258">
        <v>905.31</v>
      </c>
      <c r="I203" s="259"/>
      <c r="J203" s="258">
        <v>1810.62</v>
      </c>
      <c r="K203" s="259"/>
      <c r="L203" s="258">
        <v>2715.93</v>
      </c>
      <c r="M203" s="259"/>
      <c r="N203" s="260">
        <v>3621.23</v>
      </c>
    </row>
    <row r="204" spans="1:14" ht="25.5" x14ac:dyDescent="0.25">
      <c r="A204" s="152"/>
      <c r="B204" s="191"/>
      <c r="C204" s="212" t="s">
        <v>456</v>
      </c>
      <c r="D204" s="212" t="s">
        <v>404</v>
      </c>
      <c r="E204" s="212" t="s">
        <v>453</v>
      </c>
      <c r="F204" s="213" t="s">
        <v>209</v>
      </c>
      <c r="G204" s="257"/>
      <c r="H204" s="258">
        <v>0</v>
      </c>
      <c r="I204" s="259"/>
      <c r="J204" s="258">
        <v>200</v>
      </c>
      <c r="K204" s="259"/>
      <c r="L204" s="258">
        <v>200</v>
      </c>
      <c r="M204" s="259"/>
      <c r="N204" s="260">
        <v>200</v>
      </c>
    </row>
    <row r="205" spans="1:14" ht="38.25" x14ac:dyDescent="0.25">
      <c r="A205" s="152"/>
      <c r="B205" s="191"/>
      <c r="C205" s="212" t="s">
        <v>457</v>
      </c>
      <c r="D205" s="212" t="s">
        <v>422</v>
      </c>
      <c r="E205" s="212" t="s">
        <v>272</v>
      </c>
      <c r="F205" s="213" t="s">
        <v>189</v>
      </c>
      <c r="G205" s="257"/>
      <c r="H205" s="258">
        <v>537.54</v>
      </c>
      <c r="I205" s="259"/>
      <c r="J205" s="258">
        <v>6461.83</v>
      </c>
      <c r="K205" s="259"/>
      <c r="L205" s="258">
        <v>6795.87</v>
      </c>
      <c r="M205" s="259"/>
      <c r="N205" s="260">
        <v>10278.08</v>
      </c>
    </row>
    <row r="206" spans="1:14" ht="51" x14ac:dyDescent="0.25">
      <c r="A206" s="152"/>
      <c r="B206" s="191"/>
      <c r="C206" s="212" t="s">
        <v>458</v>
      </c>
      <c r="D206" s="212" t="s">
        <v>422</v>
      </c>
      <c r="E206" s="212" t="s">
        <v>272</v>
      </c>
      <c r="F206" s="213" t="s">
        <v>209</v>
      </c>
      <c r="G206" s="257"/>
      <c r="H206" s="258">
        <v>76506</v>
      </c>
      <c r="I206" s="259"/>
      <c r="J206" s="258">
        <v>76506</v>
      </c>
      <c r="K206" s="259"/>
      <c r="L206" s="258">
        <v>76506</v>
      </c>
      <c r="M206" s="259"/>
      <c r="N206" s="260">
        <v>76506</v>
      </c>
    </row>
    <row r="207" spans="1:14" ht="51" x14ac:dyDescent="0.25">
      <c r="A207" s="152"/>
      <c r="B207" s="191"/>
      <c r="C207" s="212" t="s">
        <v>459</v>
      </c>
      <c r="D207" s="212" t="s">
        <v>422</v>
      </c>
      <c r="E207" s="212" t="s">
        <v>272</v>
      </c>
      <c r="F207" s="213" t="s">
        <v>209</v>
      </c>
      <c r="G207" s="257"/>
      <c r="H207" s="258">
        <v>40229</v>
      </c>
      <c r="I207" s="259"/>
      <c r="J207" s="258">
        <v>40229</v>
      </c>
      <c r="K207" s="259"/>
      <c r="L207" s="258">
        <v>40229</v>
      </c>
      <c r="M207" s="259"/>
      <c r="N207" s="260">
        <v>40229</v>
      </c>
    </row>
    <row r="208" spans="1:14" ht="38.25" x14ac:dyDescent="0.25">
      <c r="A208" s="152"/>
      <c r="B208" s="191"/>
      <c r="C208" s="212" t="s">
        <v>460</v>
      </c>
      <c r="D208" s="212" t="s">
        <v>461</v>
      </c>
      <c r="E208" s="212" t="s">
        <v>462</v>
      </c>
      <c r="F208" s="213" t="s">
        <v>209</v>
      </c>
      <c r="G208" s="257"/>
      <c r="H208" s="258">
        <v>500</v>
      </c>
      <c r="I208" s="259"/>
      <c r="J208" s="258">
        <v>1005</v>
      </c>
      <c r="K208" s="259"/>
      <c r="L208" s="258">
        <v>1005</v>
      </c>
      <c r="M208" s="259"/>
      <c r="N208" s="260">
        <v>1005</v>
      </c>
    </row>
    <row r="209" spans="1:14" ht="38.25" x14ac:dyDescent="0.25">
      <c r="A209" s="152"/>
      <c r="B209" s="191"/>
      <c r="C209" s="212" t="s">
        <v>463</v>
      </c>
      <c r="D209" s="212" t="s">
        <v>464</v>
      </c>
      <c r="E209" s="212" t="s">
        <v>465</v>
      </c>
      <c r="F209" s="213" t="s">
        <v>189</v>
      </c>
      <c r="G209" s="257"/>
      <c r="H209" s="258">
        <v>9508.76</v>
      </c>
      <c r="I209" s="259"/>
      <c r="J209" s="258">
        <v>12289.05</v>
      </c>
      <c r="K209" s="259"/>
      <c r="L209" s="258">
        <v>12500.54</v>
      </c>
      <c r="M209" s="259"/>
      <c r="N209" s="260">
        <v>13470.4</v>
      </c>
    </row>
    <row r="210" spans="1:14" ht="25.5" x14ac:dyDescent="0.25">
      <c r="A210" s="152"/>
      <c r="B210" s="191"/>
      <c r="C210" s="212" t="s">
        <v>466</v>
      </c>
      <c r="D210" s="212" t="s">
        <v>439</v>
      </c>
      <c r="E210" s="212" t="s">
        <v>467</v>
      </c>
      <c r="F210" s="213" t="s">
        <v>209</v>
      </c>
      <c r="G210" s="257"/>
      <c r="H210" s="258">
        <v>0</v>
      </c>
      <c r="I210" s="259"/>
      <c r="J210" s="258">
        <v>0</v>
      </c>
      <c r="K210" s="259"/>
      <c r="L210" s="258">
        <v>2000</v>
      </c>
      <c r="M210" s="259"/>
      <c r="N210" s="260">
        <v>2000</v>
      </c>
    </row>
    <row r="211" spans="1:14" ht="25.5" x14ac:dyDescent="0.25">
      <c r="A211" s="152"/>
      <c r="B211" s="191"/>
      <c r="C211" s="212" t="s">
        <v>468</v>
      </c>
      <c r="D211" s="212" t="s">
        <v>439</v>
      </c>
      <c r="E211" s="212" t="s">
        <v>272</v>
      </c>
      <c r="F211" s="213" t="s">
        <v>189</v>
      </c>
      <c r="G211" s="257"/>
      <c r="H211" s="258">
        <v>5983.19</v>
      </c>
      <c r="I211" s="259"/>
      <c r="J211" s="258">
        <v>8777.8799999999992</v>
      </c>
      <c r="K211" s="259"/>
      <c r="L211" s="258">
        <v>8777.8799999999992</v>
      </c>
      <c r="M211" s="259"/>
      <c r="N211" s="260">
        <v>17272.48</v>
      </c>
    </row>
    <row r="212" spans="1:14" ht="25.5" x14ac:dyDescent="0.25">
      <c r="A212" s="152"/>
      <c r="B212" s="191"/>
      <c r="C212" s="212" t="s">
        <v>469</v>
      </c>
      <c r="D212" s="212" t="s">
        <v>404</v>
      </c>
      <c r="E212" s="212" t="s">
        <v>470</v>
      </c>
      <c r="F212" s="213" t="s">
        <v>189</v>
      </c>
      <c r="G212" s="257"/>
      <c r="H212" s="258">
        <v>570</v>
      </c>
      <c r="I212" s="259"/>
      <c r="J212" s="258">
        <v>570</v>
      </c>
      <c r="K212" s="259"/>
      <c r="L212" s="258">
        <v>570</v>
      </c>
      <c r="M212" s="259"/>
      <c r="N212" s="260">
        <v>570</v>
      </c>
    </row>
    <row r="213" spans="1:14" ht="25.5" x14ac:dyDescent="0.25">
      <c r="A213" s="152"/>
      <c r="B213" s="191"/>
      <c r="C213" s="212" t="s">
        <v>471</v>
      </c>
      <c r="D213" s="212" t="s">
        <v>420</v>
      </c>
      <c r="E213" s="212" t="s">
        <v>472</v>
      </c>
      <c r="F213" s="213" t="s">
        <v>209</v>
      </c>
      <c r="G213" s="257"/>
      <c r="H213" s="258">
        <v>0</v>
      </c>
      <c r="I213" s="259"/>
      <c r="J213" s="258">
        <v>0</v>
      </c>
      <c r="K213" s="259"/>
      <c r="L213" s="258">
        <v>2015</v>
      </c>
      <c r="M213" s="259"/>
      <c r="N213" s="260">
        <v>2015</v>
      </c>
    </row>
    <row r="214" spans="1:14" ht="38.25" x14ac:dyDescent="0.25">
      <c r="A214" s="152"/>
      <c r="B214" s="191"/>
      <c r="C214" s="212" t="s">
        <v>473</v>
      </c>
      <c r="D214" s="212" t="s">
        <v>404</v>
      </c>
      <c r="E214" s="212" t="s">
        <v>405</v>
      </c>
      <c r="F214" s="213" t="s">
        <v>189</v>
      </c>
      <c r="G214" s="257"/>
      <c r="H214" s="258">
        <v>0</v>
      </c>
      <c r="I214" s="259"/>
      <c r="J214" s="258">
        <v>1506.49</v>
      </c>
      <c r="K214" s="259"/>
      <c r="L214" s="258">
        <v>2220</v>
      </c>
      <c r="M214" s="259"/>
      <c r="N214" s="260">
        <v>2220</v>
      </c>
    </row>
    <row r="215" spans="1:14" ht="38.25" x14ac:dyDescent="0.25">
      <c r="A215" s="152"/>
      <c r="B215" s="191"/>
      <c r="C215" s="212" t="s">
        <v>474</v>
      </c>
      <c r="D215" s="212" t="s">
        <v>409</v>
      </c>
      <c r="E215" s="212" t="s">
        <v>410</v>
      </c>
      <c r="F215" s="213" t="s">
        <v>193</v>
      </c>
      <c r="G215" s="257"/>
      <c r="H215" s="258">
        <v>50</v>
      </c>
      <c r="I215" s="259"/>
      <c r="J215" s="258">
        <v>100</v>
      </c>
      <c r="K215" s="259"/>
      <c r="L215" s="258">
        <v>150</v>
      </c>
      <c r="M215" s="259"/>
      <c r="N215" s="260">
        <v>200</v>
      </c>
    </row>
    <row r="216" spans="1:14" ht="25.5" x14ac:dyDescent="0.25">
      <c r="A216" s="152"/>
      <c r="B216" s="191"/>
      <c r="C216" s="212" t="s">
        <v>475</v>
      </c>
      <c r="D216" s="212" t="s">
        <v>409</v>
      </c>
      <c r="E216" s="212" t="s">
        <v>272</v>
      </c>
      <c r="F216" s="213" t="s">
        <v>209</v>
      </c>
      <c r="G216" s="257"/>
      <c r="H216" s="258">
        <v>0</v>
      </c>
      <c r="I216" s="259"/>
      <c r="J216" s="258">
        <v>568.96</v>
      </c>
      <c r="K216" s="259"/>
      <c r="L216" s="258">
        <v>1068.96</v>
      </c>
      <c r="M216" s="259"/>
      <c r="N216" s="260">
        <v>1068.96</v>
      </c>
    </row>
    <row r="217" spans="1:14" ht="25.5" x14ac:dyDescent="0.25">
      <c r="A217" s="152"/>
      <c r="B217" s="191"/>
      <c r="C217" s="212" t="s">
        <v>476</v>
      </c>
      <c r="D217" s="212" t="s">
        <v>420</v>
      </c>
      <c r="E217" s="212" t="s">
        <v>272</v>
      </c>
      <c r="F217" s="213" t="s">
        <v>189</v>
      </c>
      <c r="G217" s="257"/>
      <c r="H217" s="258">
        <v>3694.17</v>
      </c>
      <c r="I217" s="259"/>
      <c r="J217" s="258">
        <v>4805.62</v>
      </c>
      <c r="K217" s="259"/>
      <c r="L217" s="258">
        <v>5928.25</v>
      </c>
      <c r="M217" s="259"/>
      <c r="N217" s="260">
        <v>7449.42</v>
      </c>
    </row>
    <row r="218" spans="1:14" ht="25.5" x14ac:dyDescent="0.25">
      <c r="A218" s="152"/>
      <c r="B218" s="191"/>
      <c r="C218" s="212" t="s">
        <v>477</v>
      </c>
      <c r="D218" s="212" t="s">
        <v>439</v>
      </c>
      <c r="E218" s="212" t="s">
        <v>440</v>
      </c>
      <c r="F218" s="213" t="s">
        <v>209</v>
      </c>
      <c r="G218" s="257"/>
      <c r="H218" s="258">
        <v>0</v>
      </c>
      <c r="I218" s="259"/>
      <c r="J218" s="258">
        <v>0</v>
      </c>
      <c r="K218" s="259"/>
      <c r="L218" s="258">
        <v>500</v>
      </c>
      <c r="M218" s="259"/>
      <c r="N218" s="260">
        <v>500</v>
      </c>
    </row>
    <row r="219" spans="1:14" ht="25.5" x14ac:dyDescent="0.25">
      <c r="A219" s="152"/>
      <c r="B219" s="191"/>
      <c r="C219" s="212" t="s">
        <v>478</v>
      </c>
      <c r="D219" s="212" t="s">
        <v>439</v>
      </c>
      <c r="E219" s="212" t="s">
        <v>440</v>
      </c>
      <c r="F219" s="213" t="s">
        <v>209</v>
      </c>
      <c r="G219" s="257"/>
      <c r="H219" s="258">
        <v>1635</v>
      </c>
      <c r="I219" s="259"/>
      <c r="J219" s="258">
        <v>4635</v>
      </c>
      <c r="K219" s="259"/>
      <c r="L219" s="258">
        <v>4635</v>
      </c>
      <c r="M219" s="259"/>
      <c r="N219" s="260">
        <v>4635</v>
      </c>
    </row>
    <row r="220" spans="1:14" ht="38.25" x14ac:dyDescent="0.25">
      <c r="A220" s="152"/>
      <c r="B220" s="191"/>
      <c r="C220" s="212" t="s">
        <v>479</v>
      </c>
      <c r="D220" s="212" t="s">
        <v>409</v>
      </c>
      <c r="E220" s="212" t="s">
        <v>410</v>
      </c>
      <c r="F220" s="213" t="s">
        <v>193</v>
      </c>
      <c r="G220" s="257"/>
      <c r="H220" s="258">
        <v>50</v>
      </c>
      <c r="I220" s="259"/>
      <c r="J220" s="258">
        <v>100</v>
      </c>
      <c r="K220" s="259"/>
      <c r="L220" s="258">
        <v>150</v>
      </c>
      <c r="M220" s="259"/>
      <c r="N220" s="260">
        <v>200</v>
      </c>
    </row>
    <row r="221" spans="1:14" ht="25.5" x14ac:dyDescent="0.25">
      <c r="A221" s="152"/>
      <c r="B221" s="191"/>
      <c r="C221" s="212" t="s">
        <v>480</v>
      </c>
      <c r="D221" s="212" t="s">
        <v>409</v>
      </c>
      <c r="E221" s="212" t="s">
        <v>272</v>
      </c>
      <c r="F221" s="213" t="s">
        <v>189</v>
      </c>
      <c r="G221" s="257"/>
      <c r="H221" s="258">
        <v>279.52</v>
      </c>
      <c r="I221" s="259"/>
      <c r="J221" s="258">
        <v>910.78</v>
      </c>
      <c r="K221" s="259"/>
      <c r="L221" s="258">
        <v>910.78</v>
      </c>
      <c r="M221" s="259"/>
      <c r="N221" s="260">
        <v>910.78</v>
      </c>
    </row>
    <row r="222" spans="1:14" ht="38.25" x14ac:dyDescent="0.25">
      <c r="A222" s="152"/>
      <c r="B222" s="191"/>
      <c r="C222" s="212" t="s">
        <v>481</v>
      </c>
      <c r="D222" s="212" t="s">
        <v>409</v>
      </c>
      <c r="E222" s="212" t="s">
        <v>410</v>
      </c>
      <c r="F222" s="213" t="s">
        <v>189</v>
      </c>
      <c r="G222" s="257"/>
      <c r="H222" s="258">
        <v>210.11</v>
      </c>
      <c r="I222" s="259"/>
      <c r="J222" s="258">
        <v>210.11</v>
      </c>
      <c r="K222" s="259"/>
      <c r="L222" s="258">
        <v>210.11</v>
      </c>
      <c r="M222" s="259"/>
      <c r="N222" s="260">
        <v>2460.34</v>
      </c>
    </row>
    <row r="223" spans="1:14" ht="25.5" x14ac:dyDescent="0.25">
      <c r="A223" s="152"/>
      <c r="B223" s="191"/>
      <c r="C223" s="212" t="s">
        <v>482</v>
      </c>
      <c r="D223" s="212" t="s">
        <v>420</v>
      </c>
      <c r="E223" s="212" t="s">
        <v>272</v>
      </c>
      <c r="F223" s="213" t="s">
        <v>189</v>
      </c>
      <c r="G223" s="257"/>
      <c r="H223" s="258">
        <v>7494.17</v>
      </c>
      <c r="I223" s="259"/>
      <c r="J223" s="258">
        <v>11184.73</v>
      </c>
      <c r="K223" s="259"/>
      <c r="L223" s="258">
        <v>12695.7</v>
      </c>
      <c r="M223" s="259"/>
      <c r="N223" s="260">
        <v>13786.19</v>
      </c>
    </row>
    <row r="224" spans="1:14" ht="25.5" x14ac:dyDescent="0.25">
      <c r="A224" s="152"/>
      <c r="B224" s="191"/>
      <c r="C224" s="212" t="s">
        <v>483</v>
      </c>
      <c r="D224" s="212" t="s">
        <v>409</v>
      </c>
      <c r="E224" s="212" t="s">
        <v>484</v>
      </c>
      <c r="F224" s="213" t="s">
        <v>189</v>
      </c>
      <c r="G224" s="257"/>
      <c r="H224" s="258">
        <v>389.08</v>
      </c>
      <c r="I224" s="259"/>
      <c r="J224" s="258">
        <v>1152.17</v>
      </c>
      <c r="K224" s="259"/>
      <c r="L224" s="258">
        <v>1152.17</v>
      </c>
      <c r="M224" s="259"/>
      <c r="N224" s="260">
        <v>3137.71</v>
      </c>
    </row>
    <row r="225" spans="1:14" ht="38.25" x14ac:dyDescent="0.25">
      <c r="A225" s="152"/>
      <c r="B225" s="191"/>
      <c r="C225" s="212" t="s">
        <v>485</v>
      </c>
      <c r="D225" s="212" t="s">
        <v>445</v>
      </c>
      <c r="E225" s="212" t="s">
        <v>486</v>
      </c>
      <c r="F225" s="213" t="s">
        <v>193</v>
      </c>
      <c r="G225" s="257"/>
      <c r="H225" s="258">
        <v>150</v>
      </c>
      <c r="I225" s="259"/>
      <c r="J225" s="258">
        <v>300</v>
      </c>
      <c r="K225" s="259"/>
      <c r="L225" s="258">
        <v>450</v>
      </c>
      <c r="M225" s="259"/>
      <c r="N225" s="260">
        <v>600</v>
      </c>
    </row>
    <row r="226" spans="1:14" ht="38.25" x14ac:dyDescent="0.25">
      <c r="A226" s="152"/>
      <c r="B226" s="191"/>
      <c r="C226" s="212" t="s">
        <v>487</v>
      </c>
      <c r="D226" s="212" t="s">
        <v>445</v>
      </c>
      <c r="E226" s="212" t="s">
        <v>486</v>
      </c>
      <c r="F226" s="213" t="s">
        <v>209</v>
      </c>
      <c r="G226" s="257"/>
      <c r="H226" s="258">
        <v>0</v>
      </c>
      <c r="I226" s="259"/>
      <c r="J226" s="258">
        <v>0</v>
      </c>
      <c r="K226" s="259"/>
      <c r="L226" s="258">
        <v>2887.09</v>
      </c>
      <c r="M226" s="259"/>
      <c r="N226" s="260">
        <v>2887.09</v>
      </c>
    </row>
    <row r="227" spans="1:14" ht="38.25" x14ac:dyDescent="0.25">
      <c r="A227" s="152"/>
      <c r="B227" s="191"/>
      <c r="C227" s="212" t="s">
        <v>488</v>
      </c>
      <c r="D227" s="212" t="s">
        <v>489</v>
      </c>
      <c r="E227" s="212" t="s">
        <v>490</v>
      </c>
      <c r="F227" s="213" t="s">
        <v>209</v>
      </c>
      <c r="G227" s="257"/>
      <c r="H227" s="258">
        <v>20062</v>
      </c>
      <c r="I227" s="259"/>
      <c r="J227" s="258">
        <v>32062</v>
      </c>
      <c r="K227" s="259"/>
      <c r="L227" s="258">
        <v>36121.980000000003</v>
      </c>
      <c r="M227" s="259"/>
      <c r="N227" s="260">
        <v>48162.63</v>
      </c>
    </row>
    <row r="228" spans="1:14" ht="38.25" x14ac:dyDescent="0.25">
      <c r="A228" s="152"/>
      <c r="B228" s="191"/>
      <c r="C228" s="212" t="s">
        <v>491</v>
      </c>
      <c r="D228" s="212" t="s">
        <v>445</v>
      </c>
      <c r="E228" s="212" t="s">
        <v>272</v>
      </c>
      <c r="F228" s="213" t="s">
        <v>209</v>
      </c>
      <c r="G228" s="257"/>
      <c r="H228" s="258">
        <v>0</v>
      </c>
      <c r="I228" s="259"/>
      <c r="J228" s="258">
        <v>0</v>
      </c>
      <c r="K228" s="259"/>
      <c r="L228" s="258">
        <v>1000</v>
      </c>
      <c r="M228" s="259"/>
      <c r="N228" s="260">
        <v>1000</v>
      </c>
    </row>
    <row r="229" spans="1:14" x14ac:dyDescent="0.25">
      <c r="A229" s="152"/>
      <c r="B229" s="191"/>
      <c r="C229" s="212" t="s">
        <v>492</v>
      </c>
      <c r="D229" s="212" t="s">
        <v>404</v>
      </c>
      <c r="E229" s="212" t="s">
        <v>405</v>
      </c>
      <c r="F229" s="213" t="s">
        <v>209</v>
      </c>
      <c r="G229" s="257"/>
      <c r="H229" s="258">
        <v>0</v>
      </c>
      <c r="I229" s="259"/>
      <c r="J229" s="258">
        <v>1388</v>
      </c>
      <c r="K229" s="259"/>
      <c r="L229" s="258">
        <v>1388</v>
      </c>
      <c r="M229" s="259"/>
      <c r="N229" s="260">
        <v>1388</v>
      </c>
    </row>
    <row r="230" spans="1:14" ht="25.5" x14ac:dyDescent="0.25">
      <c r="A230" s="152"/>
      <c r="B230" s="191"/>
      <c r="C230" s="212" t="s">
        <v>493</v>
      </c>
      <c r="D230" s="212" t="s">
        <v>404</v>
      </c>
      <c r="E230" s="212" t="s">
        <v>405</v>
      </c>
      <c r="F230" s="213" t="s">
        <v>193</v>
      </c>
      <c r="G230" s="257"/>
      <c r="H230" s="258">
        <v>25</v>
      </c>
      <c r="I230" s="259"/>
      <c r="J230" s="258">
        <v>50</v>
      </c>
      <c r="K230" s="259"/>
      <c r="L230" s="258">
        <v>75</v>
      </c>
      <c r="M230" s="259"/>
      <c r="N230" s="260">
        <v>100</v>
      </c>
    </row>
    <row r="231" spans="1:14" ht="25.5" x14ac:dyDescent="0.25">
      <c r="A231" s="152"/>
      <c r="B231" s="191"/>
      <c r="C231" s="212" t="s">
        <v>494</v>
      </c>
      <c r="D231" s="212" t="s">
        <v>445</v>
      </c>
      <c r="E231" s="212" t="s">
        <v>272</v>
      </c>
      <c r="F231" s="213" t="s">
        <v>189</v>
      </c>
      <c r="G231" s="257"/>
      <c r="H231" s="258">
        <v>0</v>
      </c>
      <c r="I231" s="259"/>
      <c r="J231" s="258">
        <v>1247.6600000000001</v>
      </c>
      <c r="K231" s="259"/>
      <c r="L231" s="258">
        <v>1247.6600000000001</v>
      </c>
      <c r="M231" s="259"/>
      <c r="N231" s="260">
        <v>1247.6600000000001</v>
      </c>
    </row>
    <row r="232" spans="1:14" ht="25.5" x14ac:dyDescent="0.25">
      <c r="A232" s="152"/>
      <c r="B232" s="191"/>
      <c r="C232" s="212" t="s">
        <v>495</v>
      </c>
      <c r="D232" s="212" t="s">
        <v>420</v>
      </c>
      <c r="E232" s="212" t="s">
        <v>272</v>
      </c>
      <c r="F232" s="213" t="s">
        <v>189</v>
      </c>
      <c r="G232" s="257"/>
      <c r="H232" s="258">
        <v>900.12</v>
      </c>
      <c r="I232" s="259"/>
      <c r="J232" s="258">
        <v>1464.44</v>
      </c>
      <c r="K232" s="259"/>
      <c r="L232" s="258">
        <v>1969.16</v>
      </c>
      <c r="M232" s="259"/>
      <c r="N232" s="260">
        <v>2907.38</v>
      </c>
    </row>
    <row r="233" spans="1:14" ht="25.5" x14ac:dyDescent="0.25">
      <c r="A233" s="152"/>
      <c r="B233" s="191"/>
      <c r="C233" s="212" t="s">
        <v>496</v>
      </c>
      <c r="D233" s="212" t="s">
        <v>420</v>
      </c>
      <c r="E233" s="212" t="s">
        <v>472</v>
      </c>
      <c r="F233" s="213" t="s">
        <v>189</v>
      </c>
      <c r="G233" s="257"/>
      <c r="H233" s="258">
        <v>2715.48</v>
      </c>
      <c r="I233" s="259"/>
      <c r="J233" s="258">
        <v>2882.88</v>
      </c>
      <c r="K233" s="259"/>
      <c r="L233" s="258">
        <v>3296.52</v>
      </c>
      <c r="M233" s="259"/>
      <c r="N233" s="260">
        <v>3600</v>
      </c>
    </row>
    <row r="234" spans="1:14" ht="25.5" x14ac:dyDescent="0.25">
      <c r="A234" s="152"/>
      <c r="B234" s="191"/>
      <c r="C234" s="212" t="s">
        <v>497</v>
      </c>
      <c r="D234" s="212" t="s">
        <v>409</v>
      </c>
      <c r="E234" s="212" t="s">
        <v>410</v>
      </c>
      <c r="F234" s="213" t="s">
        <v>193</v>
      </c>
      <c r="G234" s="257"/>
      <c r="H234" s="258">
        <v>82.31</v>
      </c>
      <c r="I234" s="259"/>
      <c r="J234" s="258">
        <v>164.62</v>
      </c>
      <c r="K234" s="259"/>
      <c r="L234" s="258">
        <v>246.93</v>
      </c>
      <c r="M234" s="259"/>
      <c r="N234" s="260">
        <v>329.25</v>
      </c>
    </row>
    <row r="235" spans="1:14" ht="25.5" x14ac:dyDescent="0.25">
      <c r="A235" s="152"/>
      <c r="B235" s="191"/>
      <c r="C235" s="212" t="s">
        <v>498</v>
      </c>
      <c r="D235" s="212" t="s">
        <v>499</v>
      </c>
      <c r="E235" s="212" t="s">
        <v>500</v>
      </c>
      <c r="F235" s="213" t="s">
        <v>209</v>
      </c>
      <c r="G235" s="257"/>
      <c r="H235" s="258">
        <v>350</v>
      </c>
      <c r="I235" s="259"/>
      <c r="J235" s="258">
        <v>769.17</v>
      </c>
      <c r="K235" s="259"/>
      <c r="L235" s="258">
        <v>769.17</v>
      </c>
      <c r="M235" s="259"/>
      <c r="N235" s="260">
        <v>769.17</v>
      </c>
    </row>
    <row r="236" spans="1:14" ht="38.25" x14ac:dyDescent="0.25">
      <c r="A236" s="152"/>
      <c r="B236" s="191"/>
      <c r="C236" s="212" t="s">
        <v>501</v>
      </c>
      <c r="D236" s="212" t="s">
        <v>409</v>
      </c>
      <c r="E236" s="212" t="s">
        <v>410</v>
      </c>
      <c r="F236" s="213" t="s">
        <v>209</v>
      </c>
      <c r="G236" s="257"/>
      <c r="H236" s="258">
        <v>700</v>
      </c>
      <c r="I236" s="259"/>
      <c r="J236" s="258">
        <v>700</v>
      </c>
      <c r="K236" s="259"/>
      <c r="L236" s="258">
        <v>1368.79</v>
      </c>
      <c r="M236" s="259"/>
      <c r="N236" s="260">
        <v>1368.79</v>
      </c>
    </row>
    <row r="237" spans="1:14" ht="38.25" x14ac:dyDescent="0.25">
      <c r="A237" s="152"/>
      <c r="B237" s="191"/>
      <c r="C237" s="212" t="s">
        <v>502</v>
      </c>
      <c r="D237" s="212" t="s">
        <v>445</v>
      </c>
      <c r="E237" s="212" t="s">
        <v>503</v>
      </c>
      <c r="F237" s="213" t="s">
        <v>209</v>
      </c>
      <c r="G237" s="257"/>
      <c r="H237" s="258">
        <v>1069</v>
      </c>
      <c r="I237" s="259"/>
      <c r="J237" s="258">
        <v>2009.4</v>
      </c>
      <c r="K237" s="259"/>
      <c r="L237" s="258">
        <v>5569.29</v>
      </c>
      <c r="M237" s="259"/>
      <c r="N237" s="260">
        <v>5569.29</v>
      </c>
    </row>
    <row r="238" spans="1:14" ht="25.5" x14ac:dyDescent="0.25">
      <c r="A238" s="152"/>
      <c r="B238" s="191"/>
      <c r="C238" s="212" t="s">
        <v>504</v>
      </c>
      <c r="D238" s="212" t="s">
        <v>445</v>
      </c>
      <c r="E238" s="212" t="s">
        <v>272</v>
      </c>
      <c r="F238" s="213" t="s">
        <v>209</v>
      </c>
      <c r="G238" s="257"/>
      <c r="H238" s="258">
        <v>2340.35</v>
      </c>
      <c r="I238" s="259"/>
      <c r="J238" s="258">
        <v>2340.35</v>
      </c>
      <c r="K238" s="259"/>
      <c r="L238" s="258">
        <v>2340.35</v>
      </c>
      <c r="M238" s="259"/>
      <c r="N238" s="260">
        <v>2340.35</v>
      </c>
    </row>
    <row r="239" spans="1:14" ht="25.5" x14ac:dyDescent="0.25">
      <c r="A239" s="152"/>
      <c r="B239" s="191"/>
      <c r="C239" s="212" t="s">
        <v>505</v>
      </c>
      <c r="D239" s="212" t="s">
        <v>489</v>
      </c>
      <c r="E239" s="212" t="s">
        <v>506</v>
      </c>
      <c r="F239" s="213" t="s">
        <v>193</v>
      </c>
      <c r="G239" s="257"/>
      <c r="H239" s="258">
        <v>19172.87</v>
      </c>
      <c r="I239" s="259"/>
      <c r="J239" s="258">
        <v>38345.74</v>
      </c>
      <c r="K239" s="259"/>
      <c r="L239" s="258">
        <v>57518.61</v>
      </c>
      <c r="M239" s="259"/>
      <c r="N239" s="260">
        <v>76691.48</v>
      </c>
    </row>
    <row r="240" spans="1:14" ht="25.5" x14ac:dyDescent="0.25">
      <c r="A240" s="152"/>
      <c r="B240" s="191"/>
      <c r="C240" s="212" t="s">
        <v>507</v>
      </c>
      <c r="D240" s="212" t="s">
        <v>489</v>
      </c>
      <c r="E240" s="212" t="s">
        <v>506</v>
      </c>
      <c r="F240" s="213" t="s">
        <v>193</v>
      </c>
      <c r="G240" s="257"/>
      <c r="H240" s="258">
        <v>36948.39</v>
      </c>
      <c r="I240" s="259"/>
      <c r="J240" s="258">
        <v>73896.78</v>
      </c>
      <c r="K240" s="259"/>
      <c r="L240" s="258">
        <v>110845.17</v>
      </c>
      <c r="M240" s="259"/>
      <c r="N240" s="260">
        <v>147793.54</v>
      </c>
    </row>
    <row r="241" spans="1:14" ht="25.5" x14ac:dyDescent="0.25">
      <c r="A241" s="152"/>
      <c r="B241" s="191"/>
      <c r="C241" s="212" t="s">
        <v>508</v>
      </c>
      <c r="D241" s="212" t="s">
        <v>489</v>
      </c>
      <c r="E241" s="212" t="s">
        <v>509</v>
      </c>
      <c r="F241" s="213" t="s">
        <v>189</v>
      </c>
      <c r="G241" s="257"/>
      <c r="H241" s="258">
        <v>0</v>
      </c>
      <c r="I241" s="259"/>
      <c r="J241" s="258">
        <v>68.95</v>
      </c>
      <c r="K241" s="259"/>
      <c r="L241" s="258">
        <v>68.95</v>
      </c>
      <c r="M241" s="259"/>
      <c r="N241" s="260">
        <v>147.61000000000001</v>
      </c>
    </row>
    <row r="242" spans="1:14" ht="25.5" x14ac:dyDescent="0.25">
      <c r="A242" s="152"/>
      <c r="B242" s="191"/>
      <c r="C242" s="212" t="s">
        <v>510</v>
      </c>
      <c r="D242" s="212" t="s">
        <v>409</v>
      </c>
      <c r="E242" s="212" t="s">
        <v>272</v>
      </c>
      <c r="F242" s="213" t="s">
        <v>189</v>
      </c>
      <c r="G242" s="257"/>
      <c r="H242" s="258">
        <v>0</v>
      </c>
      <c r="I242" s="259"/>
      <c r="J242" s="258">
        <v>2521.7199999999998</v>
      </c>
      <c r="K242" s="259"/>
      <c r="L242" s="258">
        <v>2521.7199999999998</v>
      </c>
      <c r="M242" s="259"/>
      <c r="N242" s="260">
        <v>2521.7199999999998</v>
      </c>
    </row>
    <row r="243" spans="1:14" ht="25.5" x14ac:dyDescent="0.25">
      <c r="A243" s="152"/>
      <c r="B243" s="191"/>
      <c r="C243" s="212" t="s">
        <v>511</v>
      </c>
      <c r="D243" s="212" t="s">
        <v>409</v>
      </c>
      <c r="E243" s="212" t="s">
        <v>410</v>
      </c>
      <c r="F243" s="213" t="s">
        <v>193</v>
      </c>
      <c r="G243" s="257"/>
      <c r="H243" s="258">
        <v>97</v>
      </c>
      <c r="I243" s="259"/>
      <c r="J243" s="258">
        <v>194</v>
      </c>
      <c r="K243" s="259"/>
      <c r="L243" s="258">
        <v>291</v>
      </c>
      <c r="M243" s="259"/>
      <c r="N243" s="260">
        <v>388</v>
      </c>
    </row>
    <row r="244" spans="1:14" ht="25.5" x14ac:dyDescent="0.25">
      <c r="A244" s="152"/>
      <c r="B244" s="191"/>
      <c r="C244" s="212" t="s">
        <v>512</v>
      </c>
      <c r="D244" s="212" t="s">
        <v>409</v>
      </c>
      <c r="E244" s="212" t="s">
        <v>272</v>
      </c>
      <c r="F244" s="213" t="s">
        <v>209</v>
      </c>
      <c r="G244" s="257"/>
      <c r="H244" s="258">
        <v>0</v>
      </c>
      <c r="I244" s="259"/>
      <c r="J244" s="258">
        <v>501.03</v>
      </c>
      <c r="K244" s="259"/>
      <c r="L244" s="258">
        <v>501.03</v>
      </c>
      <c r="M244" s="259"/>
      <c r="N244" s="260">
        <v>501.03</v>
      </c>
    </row>
    <row r="245" spans="1:14" ht="25.5" x14ac:dyDescent="0.25">
      <c r="A245" s="152"/>
      <c r="B245" s="191"/>
      <c r="C245" s="212" t="s">
        <v>513</v>
      </c>
      <c r="D245" s="212" t="s">
        <v>409</v>
      </c>
      <c r="E245" s="212" t="s">
        <v>272</v>
      </c>
      <c r="F245" s="213" t="s">
        <v>189</v>
      </c>
      <c r="G245" s="257"/>
      <c r="H245" s="258">
        <v>1373.53</v>
      </c>
      <c r="I245" s="259"/>
      <c r="J245" s="258">
        <v>3361.76</v>
      </c>
      <c r="K245" s="259"/>
      <c r="L245" s="258">
        <v>4560.3599999999997</v>
      </c>
      <c r="M245" s="259"/>
      <c r="N245" s="260">
        <v>6159.31</v>
      </c>
    </row>
    <row r="246" spans="1:14" ht="38.25" x14ac:dyDescent="0.25">
      <c r="A246" s="152"/>
      <c r="B246" s="191"/>
      <c r="C246" s="212" t="s">
        <v>514</v>
      </c>
      <c r="D246" s="212" t="s">
        <v>409</v>
      </c>
      <c r="E246" s="212" t="s">
        <v>272</v>
      </c>
      <c r="F246" s="213" t="s">
        <v>193</v>
      </c>
      <c r="G246" s="257"/>
      <c r="H246" s="258">
        <v>107.53</v>
      </c>
      <c r="I246" s="259"/>
      <c r="J246" s="258">
        <v>215.06</v>
      </c>
      <c r="K246" s="259"/>
      <c r="L246" s="258">
        <v>322.58999999999997</v>
      </c>
      <c r="M246" s="259"/>
      <c r="N246" s="260">
        <v>430.1</v>
      </c>
    </row>
    <row r="247" spans="1:14" ht="25.5" x14ac:dyDescent="0.25">
      <c r="A247" s="152"/>
      <c r="B247" s="191"/>
      <c r="C247" s="212" t="s">
        <v>515</v>
      </c>
      <c r="D247" s="212" t="s">
        <v>516</v>
      </c>
      <c r="E247" s="212" t="s">
        <v>517</v>
      </c>
      <c r="F247" s="213" t="s">
        <v>193</v>
      </c>
      <c r="G247" s="257"/>
      <c r="H247" s="258">
        <v>6023.91</v>
      </c>
      <c r="I247" s="259"/>
      <c r="J247" s="258">
        <v>12047.82</v>
      </c>
      <c r="K247" s="259"/>
      <c r="L247" s="258">
        <v>18071.73</v>
      </c>
      <c r="M247" s="259"/>
      <c r="N247" s="260">
        <v>24095.64</v>
      </c>
    </row>
    <row r="248" spans="1:14" ht="25.5" x14ac:dyDescent="0.25">
      <c r="A248" s="152"/>
      <c r="B248" s="191"/>
      <c r="C248" s="212" t="s">
        <v>518</v>
      </c>
      <c r="D248" s="212" t="s">
        <v>409</v>
      </c>
      <c r="E248" s="212" t="s">
        <v>272</v>
      </c>
      <c r="F248" s="213" t="s">
        <v>189</v>
      </c>
      <c r="G248" s="257"/>
      <c r="H248" s="258">
        <v>0</v>
      </c>
      <c r="I248" s="259"/>
      <c r="J248" s="258">
        <v>436.89</v>
      </c>
      <c r="K248" s="259"/>
      <c r="L248" s="258">
        <v>436.89</v>
      </c>
      <c r="M248" s="259"/>
      <c r="N248" s="260">
        <v>3168.2</v>
      </c>
    </row>
    <row r="249" spans="1:14" ht="25.5" x14ac:dyDescent="0.25">
      <c r="A249" s="152"/>
      <c r="B249" s="191"/>
      <c r="C249" s="212" t="s">
        <v>519</v>
      </c>
      <c r="D249" s="212" t="s">
        <v>409</v>
      </c>
      <c r="E249" s="212" t="s">
        <v>272</v>
      </c>
      <c r="F249" s="213" t="s">
        <v>209</v>
      </c>
      <c r="G249" s="257"/>
      <c r="H249" s="258">
        <v>842.61</v>
      </c>
      <c r="I249" s="259"/>
      <c r="J249" s="258">
        <v>1113.94</v>
      </c>
      <c r="K249" s="259"/>
      <c r="L249" s="258">
        <v>1113.94</v>
      </c>
      <c r="M249" s="259"/>
      <c r="N249" s="260">
        <v>2002.4</v>
      </c>
    </row>
    <row r="250" spans="1:14" ht="25.5" x14ac:dyDescent="0.25">
      <c r="A250" s="152"/>
      <c r="B250" s="191"/>
      <c r="C250" s="212" t="s">
        <v>520</v>
      </c>
      <c r="D250" s="212" t="s">
        <v>409</v>
      </c>
      <c r="E250" s="212" t="s">
        <v>450</v>
      </c>
      <c r="F250" s="213" t="s">
        <v>189</v>
      </c>
      <c r="G250" s="257"/>
      <c r="H250" s="258">
        <v>0</v>
      </c>
      <c r="I250" s="259"/>
      <c r="J250" s="258">
        <v>0</v>
      </c>
      <c r="K250" s="259"/>
      <c r="L250" s="258">
        <v>929.08</v>
      </c>
      <c r="M250" s="259"/>
      <c r="N250" s="260">
        <v>929.08</v>
      </c>
    </row>
    <row r="251" spans="1:14" ht="25.5" x14ac:dyDescent="0.25">
      <c r="A251" s="152"/>
      <c r="B251" s="191"/>
      <c r="C251" s="212" t="s">
        <v>521</v>
      </c>
      <c r="D251" s="212" t="s">
        <v>489</v>
      </c>
      <c r="E251" s="212" t="s">
        <v>509</v>
      </c>
      <c r="F251" s="213" t="s">
        <v>189</v>
      </c>
      <c r="G251" s="257"/>
      <c r="H251" s="258">
        <v>0</v>
      </c>
      <c r="I251" s="259"/>
      <c r="J251" s="258">
        <v>2492.06</v>
      </c>
      <c r="K251" s="259"/>
      <c r="L251" s="258">
        <v>2492.06</v>
      </c>
      <c r="M251" s="259"/>
      <c r="N251" s="260">
        <v>2492.06</v>
      </c>
    </row>
    <row r="252" spans="1:14" ht="25.5" x14ac:dyDescent="0.25">
      <c r="A252" s="152"/>
      <c r="B252" s="191"/>
      <c r="C252" s="212" t="s">
        <v>522</v>
      </c>
      <c r="D252" s="212" t="s">
        <v>402</v>
      </c>
      <c r="E252" s="212" t="s">
        <v>523</v>
      </c>
      <c r="F252" s="213" t="s">
        <v>189</v>
      </c>
      <c r="G252" s="257"/>
      <c r="H252" s="258">
        <v>320.08999999999997</v>
      </c>
      <c r="I252" s="259"/>
      <c r="J252" s="258">
        <v>640.17999999999995</v>
      </c>
      <c r="K252" s="259"/>
      <c r="L252" s="258">
        <v>960.27</v>
      </c>
      <c r="M252" s="259"/>
      <c r="N252" s="260">
        <v>1280.3599999999999</v>
      </c>
    </row>
    <row r="253" spans="1:14" ht="25.5" x14ac:dyDescent="0.25">
      <c r="A253" s="152"/>
      <c r="B253" s="191"/>
      <c r="C253" s="212" t="s">
        <v>524</v>
      </c>
      <c r="D253" s="212" t="s">
        <v>489</v>
      </c>
      <c r="E253" s="212" t="s">
        <v>525</v>
      </c>
      <c r="F253" s="213" t="s">
        <v>193</v>
      </c>
      <c r="G253" s="257"/>
      <c r="H253" s="258">
        <v>23495.39</v>
      </c>
      <c r="I253" s="259"/>
      <c r="J253" s="258">
        <v>46990.78</v>
      </c>
      <c r="K253" s="259"/>
      <c r="L253" s="258">
        <v>70486.17</v>
      </c>
      <c r="M253" s="259"/>
      <c r="N253" s="260">
        <v>93981.56</v>
      </c>
    </row>
    <row r="254" spans="1:14" ht="25.5" x14ac:dyDescent="0.25">
      <c r="A254" s="152"/>
      <c r="B254" s="191"/>
      <c r="C254" s="212" t="s">
        <v>526</v>
      </c>
      <c r="D254" s="212" t="s">
        <v>439</v>
      </c>
      <c r="E254" s="212" t="s">
        <v>440</v>
      </c>
      <c r="F254" s="213" t="s">
        <v>209</v>
      </c>
      <c r="G254" s="257"/>
      <c r="H254" s="258">
        <v>4000</v>
      </c>
      <c r="I254" s="259"/>
      <c r="J254" s="258">
        <v>8072</v>
      </c>
      <c r="K254" s="259"/>
      <c r="L254" s="258">
        <v>8072</v>
      </c>
      <c r="M254" s="259"/>
      <c r="N254" s="260">
        <v>8072</v>
      </c>
    </row>
    <row r="255" spans="1:14" ht="25.5" x14ac:dyDescent="0.25">
      <c r="A255" s="152"/>
      <c r="B255" s="191"/>
      <c r="C255" s="212" t="s">
        <v>527</v>
      </c>
      <c r="D255" s="212" t="s">
        <v>528</v>
      </c>
      <c r="E255" s="212" t="s">
        <v>272</v>
      </c>
      <c r="F255" s="213" t="s">
        <v>189</v>
      </c>
      <c r="G255" s="257"/>
      <c r="H255" s="258">
        <v>0</v>
      </c>
      <c r="I255" s="259"/>
      <c r="J255" s="258">
        <v>1609.05</v>
      </c>
      <c r="K255" s="259"/>
      <c r="L255" s="258">
        <v>1609.05</v>
      </c>
      <c r="M255" s="259"/>
      <c r="N255" s="260">
        <v>4874.43</v>
      </c>
    </row>
    <row r="256" spans="1:14" ht="25.5" x14ac:dyDescent="0.25">
      <c r="A256" s="152"/>
      <c r="B256" s="191"/>
      <c r="C256" s="212" t="s">
        <v>529</v>
      </c>
      <c r="D256" s="212" t="s">
        <v>409</v>
      </c>
      <c r="E256" s="212" t="s">
        <v>272</v>
      </c>
      <c r="F256" s="213" t="s">
        <v>189</v>
      </c>
      <c r="G256" s="257"/>
      <c r="H256" s="258">
        <v>0</v>
      </c>
      <c r="I256" s="259"/>
      <c r="J256" s="258">
        <v>222.2</v>
      </c>
      <c r="K256" s="259"/>
      <c r="L256" s="258">
        <v>222.2</v>
      </c>
      <c r="M256" s="259"/>
      <c r="N256" s="260">
        <v>500</v>
      </c>
    </row>
    <row r="257" spans="1:14" ht="25.5" x14ac:dyDescent="0.25">
      <c r="A257" s="152"/>
      <c r="B257" s="191"/>
      <c r="C257" s="212" t="s">
        <v>530</v>
      </c>
      <c r="D257" s="212" t="s">
        <v>420</v>
      </c>
      <c r="E257" s="212" t="s">
        <v>272</v>
      </c>
      <c r="F257" s="213" t="s">
        <v>193</v>
      </c>
      <c r="G257" s="257"/>
      <c r="H257" s="258">
        <v>384.35</v>
      </c>
      <c r="I257" s="259"/>
      <c r="J257" s="258">
        <v>768.7</v>
      </c>
      <c r="K257" s="259"/>
      <c r="L257" s="258">
        <v>1153.05</v>
      </c>
      <c r="M257" s="259"/>
      <c r="N257" s="260">
        <v>1537.39</v>
      </c>
    </row>
    <row r="258" spans="1:14" ht="25.5" x14ac:dyDescent="0.25">
      <c r="A258" s="152"/>
      <c r="B258" s="191"/>
      <c r="C258" s="212" t="s">
        <v>531</v>
      </c>
      <c r="D258" s="212" t="s">
        <v>489</v>
      </c>
      <c r="E258" s="212" t="s">
        <v>532</v>
      </c>
      <c r="F258" s="213" t="s">
        <v>189</v>
      </c>
      <c r="G258" s="257"/>
      <c r="H258" s="258">
        <v>922.79</v>
      </c>
      <c r="I258" s="259"/>
      <c r="J258" s="258">
        <v>2548.27</v>
      </c>
      <c r="K258" s="259"/>
      <c r="L258" s="258">
        <v>2548.27</v>
      </c>
      <c r="M258" s="259"/>
      <c r="N258" s="260">
        <v>5106.76</v>
      </c>
    </row>
    <row r="259" spans="1:14" ht="25.5" x14ac:dyDescent="0.25">
      <c r="A259" s="152"/>
      <c r="B259" s="191"/>
      <c r="C259" s="212" t="s">
        <v>533</v>
      </c>
      <c r="D259" s="212" t="s">
        <v>416</v>
      </c>
      <c r="E259" s="212" t="s">
        <v>455</v>
      </c>
      <c r="F259" s="213" t="s">
        <v>209</v>
      </c>
      <c r="G259" s="257"/>
      <c r="H259" s="258">
        <v>0</v>
      </c>
      <c r="I259" s="259"/>
      <c r="J259" s="258">
        <v>0</v>
      </c>
      <c r="K259" s="259"/>
      <c r="L259" s="258">
        <v>1300</v>
      </c>
      <c r="M259" s="259"/>
      <c r="N259" s="260">
        <v>1300</v>
      </c>
    </row>
    <row r="260" spans="1:14" ht="25.5" x14ac:dyDescent="0.25">
      <c r="A260" s="152"/>
      <c r="B260" s="191"/>
      <c r="C260" s="212" t="s">
        <v>534</v>
      </c>
      <c r="D260" s="212" t="s">
        <v>420</v>
      </c>
      <c r="E260" s="212" t="s">
        <v>272</v>
      </c>
      <c r="F260" s="213" t="s">
        <v>193</v>
      </c>
      <c r="G260" s="257"/>
      <c r="H260" s="258">
        <v>153.6</v>
      </c>
      <c r="I260" s="259"/>
      <c r="J260" s="258">
        <v>307.2</v>
      </c>
      <c r="K260" s="259"/>
      <c r="L260" s="258">
        <v>460.8</v>
      </c>
      <c r="M260" s="259"/>
      <c r="N260" s="260">
        <v>614.41</v>
      </c>
    </row>
    <row r="261" spans="1:14" ht="38.25" x14ac:dyDescent="0.25">
      <c r="A261" s="152"/>
      <c r="B261" s="191"/>
      <c r="C261" s="212" t="s">
        <v>535</v>
      </c>
      <c r="D261" s="212" t="s">
        <v>445</v>
      </c>
      <c r="E261" s="212" t="s">
        <v>536</v>
      </c>
      <c r="F261" s="213" t="s">
        <v>189</v>
      </c>
      <c r="G261" s="257"/>
      <c r="H261" s="258">
        <v>0</v>
      </c>
      <c r="I261" s="259"/>
      <c r="J261" s="258">
        <v>0</v>
      </c>
      <c r="K261" s="259"/>
      <c r="L261" s="258">
        <v>0</v>
      </c>
      <c r="M261" s="259"/>
      <c r="N261" s="260">
        <v>2327.31</v>
      </c>
    </row>
    <row r="262" spans="1:14" ht="25.5" x14ac:dyDescent="0.25">
      <c r="A262" s="152"/>
      <c r="B262" s="191"/>
      <c r="C262" s="192" t="s">
        <v>537</v>
      </c>
      <c r="D262" s="192" t="s">
        <v>489</v>
      </c>
      <c r="E262" s="192" t="s">
        <v>509</v>
      </c>
      <c r="F262" s="196" t="s">
        <v>209</v>
      </c>
      <c r="G262" s="249"/>
      <c r="H262" s="253">
        <v>0</v>
      </c>
      <c r="I262" s="251"/>
      <c r="J262" s="253">
        <v>0</v>
      </c>
      <c r="K262" s="251"/>
      <c r="L262" s="253">
        <v>5014.62</v>
      </c>
      <c r="M262" s="251"/>
      <c r="N262" s="254">
        <v>5014.62</v>
      </c>
    </row>
    <row r="263" spans="1:14" x14ac:dyDescent="0.25">
      <c r="A263" s="152" t="s">
        <v>69</v>
      </c>
      <c r="B263" s="151" t="s">
        <v>14</v>
      </c>
      <c r="C263" s="194"/>
      <c r="D263" s="194"/>
      <c r="E263" s="194"/>
      <c r="F263" s="248"/>
      <c r="G263" s="84">
        <v>11121.38</v>
      </c>
      <c r="H263" s="86">
        <f>SUM(H264:H281)</f>
        <v>28263</v>
      </c>
      <c r="I263" s="86">
        <v>39755.14</v>
      </c>
      <c r="J263" s="86">
        <f>SUM(J264:J281)</f>
        <v>53202.25</v>
      </c>
      <c r="K263" s="86">
        <v>65590.009999999995</v>
      </c>
      <c r="L263" s="86">
        <f>SUM(L264:L281)</f>
        <v>78292.41</v>
      </c>
      <c r="M263" s="86">
        <v>92461.98</v>
      </c>
      <c r="N263" s="88">
        <f>SUM(N264:N281)</f>
        <v>94916.68</v>
      </c>
    </row>
    <row r="264" spans="1:14" ht="25.5" x14ac:dyDescent="0.25">
      <c r="A264" s="152"/>
      <c r="B264" s="191"/>
      <c r="C264" s="205" t="s">
        <v>538</v>
      </c>
      <c r="D264" s="205" t="s">
        <v>539</v>
      </c>
      <c r="E264" s="205" t="s">
        <v>540</v>
      </c>
      <c r="F264" s="207" t="s">
        <v>209</v>
      </c>
      <c r="G264" s="233"/>
      <c r="H264" s="238">
        <v>0</v>
      </c>
      <c r="I264" s="235"/>
      <c r="J264" s="238">
        <v>0</v>
      </c>
      <c r="K264" s="235"/>
      <c r="L264" s="238">
        <v>0</v>
      </c>
      <c r="M264" s="235"/>
      <c r="N264" s="239">
        <v>5171</v>
      </c>
    </row>
    <row r="265" spans="1:14" ht="38.25" x14ac:dyDescent="0.25">
      <c r="A265" s="152"/>
      <c r="B265" s="191"/>
      <c r="C265" s="212" t="s">
        <v>541</v>
      </c>
      <c r="D265" s="212" t="s">
        <v>539</v>
      </c>
      <c r="E265" s="212" t="s">
        <v>542</v>
      </c>
      <c r="F265" s="213" t="s">
        <v>209</v>
      </c>
      <c r="G265" s="240"/>
      <c r="H265" s="241">
        <v>0</v>
      </c>
      <c r="I265" s="242"/>
      <c r="J265" s="241">
        <v>0</v>
      </c>
      <c r="K265" s="242"/>
      <c r="L265" s="241">
        <v>0</v>
      </c>
      <c r="M265" s="242"/>
      <c r="N265" s="243">
        <v>1968</v>
      </c>
    </row>
    <row r="266" spans="1:14" ht="25.5" x14ac:dyDescent="0.25">
      <c r="A266" s="152"/>
      <c r="B266" s="191"/>
      <c r="C266" s="212" t="s">
        <v>543</v>
      </c>
      <c r="D266" s="212" t="s">
        <v>544</v>
      </c>
      <c r="E266" s="212" t="s">
        <v>545</v>
      </c>
      <c r="F266" s="213" t="s">
        <v>189</v>
      </c>
      <c r="G266" s="240"/>
      <c r="H266" s="241">
        <v>0</v>
      </c>
      <c r="I266" s="242"/>
      <c r="J266" s="241">
        <v>310</v>
      </c>
      <c r="K266" s="242"/>
      <c r="L266" s="241">
        <v>310</v>
      </c>
      <c r="M266" s="242"/>
      <c r="N266" s="243">
        <v>310</v>
      </c>
    </row>
    <row r="267" spans="1:14" ht="38.25" x14ac:dyDescent="0.25">
      <c r="A267" s="152"/>
      <c r="B267" s="191"/>
      <c r="C267" s="212" t="s">
        <v>546</v>
      </c>
      <c r="D267" s="212" t="s">
        <v>547</v>
      </c>
      <c r="E267" s="212" t="s">
        <v>548</v>
      </c>
      <c r="F267" s="213" t="s">
        <v>189</v>
      </c>
      <c r="G267" s="240"/>
      <c r="H267" s="241">
        <v>1892</v>
      </c>
      <c r="I267" s="242"/>
      <c r="J267" s="241">
        <v>2309.5</v>
      </c>
      <c r="K267" s="242"/>
      <c r="L267" s="241">
        <v>4383</v>
      </c>
      <c r="M267" s="242"/>
      <c r="N267" s="243">
        <v>5000</v>
      </c>
    </row>
    <row r="268" spans="1:14" ht="38.25" x14ac:dyDescent="0.25">
      <c r="A268" s="152"/>
      <c r="B268" s="191"/>
      <c r="C268" s="212" t="s">
        <v>549</v>
      </c>
      <c r="D268" s="212" t="s">
        <v>550</v>
      </c>
      <c r="E268" s="212" t="s">
        <v>551</v>
      </c>
      <c r="F268" s="213" t="s">
        <v>189</v>
      </c>
      <c r="G268" s="240"/>
      <c r="H268" s="241">
        <v>1167</v>
      </c>
      <c r="I268" s="242"/>
      <c r="J268" s="241">
        <v>1167</v>
      </c>
      <c r="K268" s="242"/>
      <c r="L268" s="241">
        <v>1167</v>
      </c>
      <c r="M268" s="242"/>
      <c r="N268" s="243">
        <v>1167</v>
      </c>
    </row>
    <row r="269" spans="1:14" ht="38.25" x14ac:dyDescent="0.25">
      <c r="A269" s="152"/>
      <c r="B269" s="191"/>
      <c r="C269" s="212" t="s">
        <v>552</v>
      </c>
      <c r="D269" s="212" t="s">
        <v>547</v>
      </c>
      <c r="E269" s="212" t="s">
        <v>553</v>
      </c>
      <c r="F269" s="213" t="s">
        <v>209</v>
      </c>
      <c r="G269" s="240"/>
      <c r="H269" s="241">
        <v>7547.62</v>
      </c>
      <c r="I269" s="242"/>
      <c r="J269" s="241">
        <v>7547.62</v>
      </c>
      <c r="K269" s="242"/>
      <c r="L269" s="241">
        <v>15011.17</v>
      </c>
      <c r="M269" s="242"/>
      <c r="N269" s="243">
        <v>15011.17</v>
      </c>
    </row>
    <row r="270" spans="1:14" ht="25.5" x14ac:dyDescent="0.25">
      <c r="A270" s="152"/>
      <c r="B270" s="191"/>
      <c r="C270" s="212" t="s">
        <v>554</v>
      </c>
      <c r="D270" s="212" t="s">
        <v>555</v>
      </c>
      <c r="E270" s="212" t="s">
        <v>556</v>
      </c>
      <c r="F270" s="213" t="s">
        <v>189</v>
      </c>
      <c r="G270" s="240"/>
      <c r="H270" s="241">
        <v>2697.55</v>
      </c>
      <c r="I270" s="242"/>
      <c r="J270" s="241">
        <v>2697.55</v>
      </c>
      <c r="K270" s="242"/>
      <c r="L270" s="241">
        <v>4232.58</v>
      </c>
      <c r="M270" s="242"/>
      <c r="N270" s="243">
        <v>5000.1000000000004</v>
      </c>
    </row>
    <row r="271" spans="1:14" ht="25.5" x14ac:dyDescent="0.25">
      <c r="A271" s="152"/>
      <c r="B271" s="191"/>
      <c r="C271" s="212" t="s">
        <v>557</v>
      </c>
      <c r="D271" s="212" t="s">
        <v>547</v>
      </c>
      <c r="E271" s="212" t="s">
        <v>553</v>
      </c>
      <c r="F271" s="213" t="s">
        <v>209</v>
      </c>
      <c r="G271" s="240"/>
      <c r="H271" s="241">
        <v>0</v>
      </c>
      <c r="I271" s="242"/>
      <c r="J271" s="241">
        <v>1500</v>
      </c>
      <c r="K271" s="242"/>
      <c r="L271" s="241">
        <v>1500</v>
      </c>
      <c r="M271" s="242"/>
      <c r="N271" s="243">
        <v>1500</v>
      </c>
    </row>
    <row r="272" spans="1:14" ht="25.5" x14ac:dyDescent="0.25">
      <c r="A272" s="152"/>
      <c r="B272" s="191"/>
      <c r="C272" s="212" t="s">
        <v>558</v>
      </c>
      <c r="D272" s="212" t="s">
        <v>547</v>
      </c>
      <c r="E272" s="212" t="s">
        <v>553</v>
      </c>
      <c r="F272" s="213" t="s">
        <v>209</v>
      </c>
      <c r="G272" s="240"/>
      <c r="H272" s="241">
        <v>1650</v>
      </c>
      <c r="I272" s="242"/>
      <c r="J272" s="241">
        <v>1650</v>
      </c>
      <c r="K272" s="242"/>
      <c r="L272" s="241">
        <v>1650</v>
      </c>
      <c r="M272" s="242"/>
      <c r="N272" s="243">
        <v>1650</v>
      </c>
    </row>
    <row r="273" spans="1:14" ht="25.5" x14ac:dyDescent="0.25">
      <c r="A273" s="152"/>
      <c r="B273" s="191"/>
      <c r="C273" s="212" t="s">
        <v>559</v>
      </c>
      <c r="D273" s="212" t="s">
        <v>544</v>
      </c>
      <c r="E273" s="212" t="s">
        <v>545</v>
      </c>
      <c r="F273" s="213" t="s">
        <v>209</v>
      </c>
      <c r="G273" s="240"/>
      <c r="H273" s="241">
        <v>1000</v>
      </c>
      <c r="I273" s="242"/>
      <c r="J273" s="241">
        <v>1000</v>
      </c>
      <c r="K273" s="242"/>
      <c r="L273" s="241">
        <v>3000</v>
      </c>
      <c r="M273" s="242"/>
      <c r="N273" s="243">
        <v>3000</v>
      </c>
    </row>
    <row r="274" spans="1:14" ht="38.25" x14ac:dyDescent="0.25">
      <c r="A274" s="152"/>
      <c r="B274" s="191"/>
      <c r="C274" s="212" t="s">
        <v>560</v>
      </c>
      <c r="D274" s="212" t="s">
        <v>561</v>
      </c>
      <c r="E274" s="212" t="s">
        <v>562</v>
      </c>
      <c r="F274" s="213" t="s">
        <v>189</v>
      </c>
      <c r="G274" s="240"/>
      <c r="H274" s="241">
        <v>0</v>
      </c>
      <c r="I274" s="242"/>
      <c r="J274" s="241">
        <v>0</v>
      </c>
      <c r="K274" s="242"/>
      <c r="L274" s="241">
        <v>0</v>
      </c>
      <c r="M274" s="242"/>
      <c r="N274" s="243">
        <v>2200</v>
      </c>
    </row>
    <row r="275" spans="1:14" ht="25.5" x14ac:dyDescent="0.25">
      <c r="A275" s="152"/>
      <c r="B275" s="191"/>
      <c r="C275" s="212" t="s">
        <v>563</v>
      </c>
      <c r="D275" s="212" t="s">
        <v>544</v>
      </c>
      <c r="E275" s="212" t="s">
        <v>545</v>
      </c>
      <c r="F275" s="213" t="s">
        <v>209</v>
      </c>
      <c r="G275" s="240"/>
      <c r="H275" s="241">
        <v>300</v>
      </c>
      <c r="I275" s="242"/>
      <c r="J275" s="241">
        <v>300</v>
      </c>
      <c r="K275" s="242"/>
      <c r="L275" s="241">
        <v>300</v>
      </c>
      <c r="M275" s="242"/>
      <c r="N275" s="243">
        <v>300</v>
      </c>
    </row>
    <row r="276" spans="1:14" ht="25.5" x14ac:dyDescent="0.25">
      <c r="A276" s="152"/>
      <c r="B276" s="191"/>
      <c r="C276" s="212" t="s">
        <v>564</v>
      </c>
      <c r="D276" s="212" t="s">
        <v>544</v>
      </c>
      <c r="E276" s="212" t="s">
        <v>545</v>
      </c>
      <c r="F276" s="213" t="s">
        <v>193</v>
      </c>
      <c r="G276" s="240"/>
      <c r="H276" s="241">
        <v>456.25</v>
      </c>
      <c r="I276" s="242"/>
      <c r="J276" s="241">
        <v>912.5</v>
      </c>
      <c r="K276" s="242"/>
      <c r="L276" s="241">
        <v>1368.75</v>
      </c>
      <c r="M276" s="242"/>
      <c r="N276" s="243">
        <v>1825</v>
      </c>
    </row>
    <row r="277" spans="1:14" ht="25.5" x14ac:dyDescent="0.25">
      <c r="A277" s="152"/>
      <c r="B277" s="191"/>
      <c r="C277" s="212" t="s">
        <v>565</v>
      </c>
      <c r="D277" s="212" t="s">
        <v>566</v>
      </c>
      <c r="E277" s="212" t="s">
        <v>567</v>
      </c>
      <c r="F277" s="213" t="s">
        <v>189</v>
      </c>
      <c r="G277" s="240"/>
      <c r="H277" s="241">
        <v>0</v>
      </c>
      <c r="I277" s="242"/>
      <c r="J277" s="241">
        <v>555.5</v>
      </c>
      <c r="K277" s="242"/>
      <c r="L277" s="241">
        <v>555.5</v>
      </c>
      <c r="M277" s="242"/>
      <c r="N277" s="243">
        <v>5000</v>
      </c>
    </row>
    <row r="278" spans="1:14" ht="25.5" x14ac:dyDescent="0.25">
      <c r="A278" s="152"/>
      <c r="B278" s="191"/>
      <c r="C278" s="212" t="s">
        <v>568</v>
      </c>
      <c r="D278" s="212" t="s">
        <v>555</v>
      </c>
      <c r="E278" s="212" t="s">
        <v>556</v>
      </c>
      <c r="F278" s="213" t="s">
        <v>209</v>
      </c>
      <c r="G278" s="240"/>
      <c r="H278" s="241">
        <v>11552.58</v>
      </c>
      <c r="I278" s="242"/>
      <c r="J278" s="241">
        <v>11552.58</v>
      </c>
      <c r="K278" s="242"/>
      <c r="L278" s="241">
        <v>23114.41</v>
      </c>
      <c r="M278" s="242"/>
      <c r="N278" s="243">
        <v>23114.41</v>
      </c>
    </row>
    <row r="279" spans="1:14" ht="38.25" x14ac:dyDescent="0.25">
      <c r="A279" s="152"/>
      <c r="B279" s="191"/>
      <c r="C279" s="212" t="s">
        <v>569</v>
      </c>
      <c r="D279" s="212" t="s">
        <v>566</v>
      </c>
      <c r="E279" s="212" t="s">
        <v>567</v>
      </c>
      <c r="F279" s="213" t="s">
        <v>189</v>
      </c>
      <c r="G279" s="240"/>
      <c r="H279" s="241">
        <v>0</v>
      </c>
      <c r="I279" s="242"/>
      <c r="J279" s="241">
        <v>0</v>
      </c>
      <c r="K279" s="242"/>
      <c r="L279" s="241">
        <v>0</v>
      </c>
      <c r="M279" s="242"/>
      <c r="N279" s="243">
        <v>500</v>
      </c>
    </row>
    <row r="280" spans="1:14" ht="25.5" x14ac:dyDescent="0.25">
      <c r="A280" s="152"/>
      <c r="B280" s="191"/>
      <c r="C280" s="212" t="s">
        <v>570</v>
      </c>
      <c r="D280" s="212" t="s">
        <v>547</v>
      </c>
      <c r="E280" s="212" t="s">
        <v>571</v>
      </c>
      <c r="F280" s="213" t="s">
        <v>189</v>
      </c>
      <c r="G280" s="240"/>
      <c r="H280" s="241">
        <v>0</v>
      </c>
      <c r="I280" s="242"/>
      <c r="J280" s="241">
        <v>21700</v>
      </c>
      <c r="K280" s="242"/>
      <c r="L280" s="241">
        <v>21700</v>
      </c>
      <c r="M280" s="242"/>
      <c r="N280" s="243">
        <v>21700</v>
      </c>
    </row>
    <row r="281" spans="1:14" ht="25.5" x14ac:dyDescent="0.25">
      <c r="A281" s="152"/>
      <c r="B281" s="191"/>
      <c r="C281" s="192" t="s">
        <v>572</v>
      </c>
      <c r="D281" s="192" t="s">
        <v>544</v>
      </c>
      <c r="E281" s="192" t="s">
        <v>545</v>
      </c>
      <c r="F281" s="196" t="s">
        <v>209</v>
      </c>
      <c r="G281" s="232"/>
      <c r="H281" s="236">
        <v>0</v>
      </c>
      <c r="I281" s="234"/>
      <c r="J281" s="236">
        <v>0</v>
      </c>
      <c r="K281" s="234"/>
      <c r="L281" s="236">
        <v>0</v>
      </c>
      <c r="M281" s="234"/>
      <c r="N281" s="237">
        <v>500</v>
      </c>
    </row>
    <row r="282" spans="1:14" x14ac:dyDescent="0.25">
      <c r="A282" s="152" t="s">
        <v>71</v>
      </c>
      <c r="B282" s="151" t="s">
        <v>70</v>
      </c>
      <c r="C282" s="193"/>
      <c r="D282" s="193"/>
      <c r="E282" s="193"/>
      <c r="F282" s="246"/>
      <c r="G282" s="84"/>
      <c r="H282" s="86"/>
      <c r="I282" s="86"/>
      <c r="J282" s="86"/>
      <c r="K282" s="86"/>
      <c r="L282" s="86"/>
      <c r="M282" s="86"/>
      <c r="N282" s="88"/>
    </row>
    <row r="283" spans="1:14" x14ac:dyDescent="0.25">
      <c r="A283" s="152" t="s">
        <v>72</v>
      </c>
      <c r="B283" s="151" t="s">
        <v>12</v>
      </c>
      <c r="C283" s="153"/>
      <c r="D283" s="153"/>
      <c r="E283" s="153"/>
      <c r="F283" s="166"/>
      <c r="G283" s="167"/>
      <c r="H283" s="168"/>
      <c r="I283" s="168"/>
      <c r="J283" s="168"/>
      <c r="K283" s="168"/>
      <c r="L283" s="168"/>
      <c r="M283" s="168"/>
      <c r="N283" s="169"/>
    </row>
    <row r="284" spans="1:14" x14ac:dyDescent="0.25">
      <c r="A284" s="152" t="s">
        <v>74</v>
      </c>
      <c r="B284" s="151" t="s">
        <v>73</v>
      </c>
      <c r="C284" s="204"/>
      <c r="D284" s="204"/>
      <c r="E284" s="204"/>
      <c r="F284" s="261"/>
      <c r="G284" s="167">
        <v>3516.85</v>
      </c>
      <c r="H284" s="168">
        <f>SUM(H285:H289)</f>
        <v>0</v>
      </c>
      <c r="I284" s="168">
        <v>8615.32</v>
      </c>
      <c r="J284" s="168">
        <f>SUM(J285:J289)</f>
        <v>2869</v>
      </c>
      <c r="K284" s="168">
        <v>8615.32</v>
      </c>
      <c r="L284" s="168">
        <f>SUM(L285:L289)</f>
        <v>2869</v>
      </c>
      <c r="M284" s="168">
        <v>10588.11</v>
      </c>
      <c r="N284" s="169">
        <f>SUM(N285:N289)</f>
        <v>5738</v>
      </c>
    </row>
    <row r="285" spans="1:14" ht="38.25" x14ac:dyDescent="0.25">
      <c r="A285" s="152"/>
      <c r="B285" s="191"/>
      <c r="C285" s="205" t="s">
        <v>573</v>
      </c>
      <c r="D285" s="205" t="s">
        <v>574</v>
      </c>
      <c r="E285" s="205" t="s">
        <v>575</v>
      </c>
      <c r="F285" s="207" t="s">
        <v>576</v>
      </c>
      <c r="G285" s="250"/>
      <c r="H285" s="255">
        <v>0</v>
      </c>
      <c r="I285" s="252"/>
      <c r="J285" s="255">
        <v>966.5</v>
      </c>
      <c r="K285" s="252"/>
      <c r="L285" s="255">
        <v>966.5</v>
      </c>
      <c r="M285" s="252"/>
      <c r="N285" s="256">
        <v>1933</v>
      </c>
    </row>
    <row r="286" spans="1:14" ht="38.25" x14ac:dyDescent="0.25">
      <c r="A286" s="152"/>
      <c r="B286" s="191"/>
      <c r="C286" s="212" t="s">
        <v>577</v>
      </c>
      <c r="D286" s="212" t="s">
        <v>574</v>
      </c>
      <c r="E286" s="212" t="s">
        <v>578</v>
      </c>
      <c r="F286" s="213" t="s">
        <v>576</v>
      </c>
      <c r="G286" s="257"/>
      <c r="H286" s="258">
        <v>0</v>
      </c>
      <c r="I286" s="259"/>
      <c r="J286" s="258">
        <v>68</v>
      </c>
      <c r="K286" s="259"/>
      <c r="L286" s="258">
        <v>68</v>
      </c>
      <c r="M286" s="259"/>
      <c r="N286" s="260">
        <v>136</v>
      </c>
    </row>
    <row r="287" spans="1:14" ht="38.25" x14ac:dyDescent="0.25">
      <c r="A287" s="152"/>
      <c r="B287" s="191"/>
      <c r="C287" s="212" t="s">
        <v>579</v>
      </c>
      <c r="D287" s="212" t="s">
        <v>574</v>
      </c>
      <c r="E287" s="212" t="s">
        <v>578</v>
      </c>
      <c r="F287" s="213" t="s">
        <v>576</v>
      </c>
      <c r="G287" s="257"/>
      <c r="H287" s="258">
        <v>0</v>
      </c>
      <c r="I287" s="259"/>
      <c r="J287" s="258">
        <v>800</v>
      </c>
      <c r="K287" s="259"/>
      <c r="L287" s="258">
        <v>800</v>
      </c>
      <c r="M287" s="259"/>
      <c r="N287" s="260">
        <v>1600</v>
      </c>
    </row>
    <row r="288" spans="1:14" ht="38.25" x14ac:dyDescent="0.25">
      <c r="A288" s="152"/>
      <c r="B288" s="191"/>
      <c r="C288" s="212" t="s">
        <v>580</v>
      </c>
      <c r="D288" s="212" t="s">
        <v>581</v>
      </c>
      <c r="E288" s="212" t="s">
        <v>582</v>
      </c>
      <c r="F288" s="213" t="s">
        <v>576</v>
      </c>
      <c r="G288" s="257"/>
      <c r="H288" s="258">
        <v>0</v>
      </c>
      <c r="I288" s="259"/>
      <c r="J288" s="258">
        <v>966.5</v>
      </c>
      <c r="K288" s="259"/>
      <c r="L288" s="258">
        <v>966.5</v>
      </c>
      <c r="M288" s="259"/>
      <c r="N288" s="260">
        <v>1933</v>
      </c>
    </row>
    <row r="289" spans="1:14" ht="38.25" x14ac:dyDescent="0.25">
      <c r="A289" s="152"/>
      <c r="B289" s="191"/>
      <c r="C289" s="192" t="s">
        <v>583</v>
      </c>
      <c r="D289" s="192" t="s">
        <v>574</v>
      </c>
      <c r="E289" s="192" t="s">
        <v>578</v>
      </c>
      <c r="F289" s="196" t="s">
        <v>576</v>
      </c>
      <c r="G289" s="249"/>
      <c r="H289" s="253">
        <v>0</v>
      </c>
      <c r="I289" s="251"/>
      <c r="J289" s="253">
        <v>68</v>
      </c>
      <c r="K289" s="251"/>
      <c r="L289" s="253">
        <v>68</v>
      </c>
      <c r="M289" s="251"/>
      <c r="N289" s="254">
        <v>136</v>
      </c>
    </row>
    <row r="290" spans="1:14" x14ac:dyDescent="0.25">
      <c r="A290" s="152" t="s">
        <v>76</v>
      </c>
      <c r="B290" s="151" t="s">
        <v>75</v>
      </c>
      <c r="C290" s="193"/>
      <c r="D290" s="193"/>
      <c r="E290" s="193"/>
      <c r="F290" s="246"/>
      <c r="G290" s="84"/>
      <c r="H290" s="86"/>
      <c r="I290" s="86"/>
      <c r="J290" s="86"/>
      <c r="K290" s="86"/>
      <c r="L290" s="86"/>
      <c r="M290" s="86"/>
      <c r="N290" s="88"/>
    </row>
    <row r="291" spans="1:14" x14ac:dyDescent="0.25">
      <c r="A291" s="152" t="s">
        <v>78</v>
      </c>
      <c r="B291" s="151" t="s">
        <v>77</v>
      </c>
      <c r="C291" s="204"/>
      <c r="D291" s="204"/>
      <c r="E291" s="204"/>
      <c r="F291" s="261"/>
      <c r="G291" s="84"/>
      <c r="H291" s="86">
        <f>SUM(H292:H294)</f>
        <v>2019.94</v>
      </c>
      <c r="I291" s="86">
        <v>16982.95</v>
      </c>
      <c r="J291" s="86">
        <f>SUM(J292:J294)</f>
        <v>3039.88</v>
      </c>
      <c r="K291" s="86">
        <v>16982.95</v>
      </c>
      <c r="L291" s="86">
        <f>SUM(L292:L294)</f>
        <v>3059.8199999999997</v>
      </c>
      <c r="M291" s="86">
        <v>18311.95</v>
      </c>
      <c r="N291" s="88">
        <f>SUM(N292:N294)</f>
        <v>5079.74</v>
      </c>
    </row>
    <row r="292" spans="1:14" ht="38.25" x14ac:dyDescent="0.25">
      <c r="A292" s="152"/>
      <c r="B292" s="191"/>
      <c r="C292" s="205" t="s">
        <v>584</v>
      </c>
      <c r="D292" s="205" t="s">
        <v>585</v>
      </c>
      <c r="E292" s="205" t="s">
        <v>586</v>
      </c>
      <c r="F292" s="207" t="s">
        <v>193</v>
      </c>
      <c r="G292" s="233"/>
      <c r="H292" s="238">
        <v>19.940000000000001</v>
      </c>
      <c r="I292" s="235"/>
      <c r="J292" s="238">
        <v>39.880000000000003</v>
      </c>
      <c r="K292" s="235"/>
      <c r="L292" s="238">
        <v>59.82</v>
      </c>
      <c r="M292" s="235"/>
      <c r="N292" s="239">
        <v>79.739999999999995</v>
      </c>
    </row>
    <row r="293" spans="1:14" ht="38.25" x14ac:dyDescent="0.25">
      <c r="A293" s="152"/>
      <c r="B293" s="191"/>
      <c r="C293" s="212" t="s">
        <v>587</v>
      </c>
      <c r="D293" s="212" t="s">
        <v>588</v>
      </c>
      <c r="E293" s="212" t="s">
        <v>589</v>
      </c>
      <c r="F293" s="213" t="s">
        <v>209</v>
      </c>
      <c r="G293" s="240"/>
      <c r="H293" s="241">
        <v>0</v>
      </c>
      <c r="I293" s="242"/>
      <c r="J293" s="241">
        <v>1000</v>
      </c>
      <c r="K293" s="242"/>
      <c r="L293" s="241">
        <v>1000</v>
      </c>
      <c r="M293" s="242"/>
      <c r="N293" s="243">
        <v>2000</v>
      </c>
    </row>
    <row r="294" spans="1:14" ht="38.25" x14ac:dyDescent="0.25">
      <c r="A294" s="152"/>
      <c r="B294" s="191"/>
      <c r="C294" s="192" t="s">
        <v>590</v>
      </c>
      <c r="D294" s="192" t="s">
        <v>591</v>
      </c>
      <c r="E294" s="192" t="s">
        <v>592</v>
      </c>
      <c r="F294" s="196" t="s">
        <v>209</v>
      </c>
      <c r="G294" s="232"/>
      <c r="H294" s="236">
        <v>2000</v>
      </c>
      <c r="I294" s="234"/>
      <c r="J294" s="236">
        <v>2000</v>
      </c>
      <c r="K294" s="234"/>
      <c r="L294" s="236">
        <v>2000</v>
      </c>
      <c r="M294" s="234"/>
      <c r="N294" s="237">
        <v>3000</v>
      </c>
    </row>
    <row r="295" spans="1:14" x14ac:dyDescent="0.25">
      <c r="A295" s="152" t="s">
        <v>80</v>
      </c>
      <c r="B295" s="151" t="s">
        <v>79</v>
      </c>
      <c r="C295" s="194"/>
      <c r="D295" s="194"/>
      <c r="E295" s="194"/>
      <c r="F295" s="248"/>
      <c r="G295" s="84">
        <v>28.9</v>
      </c>
      <c r="H295" s="86">
        <f>SUM(H296:H301)</f>
        <v>6080.75</v>
      </c>
      <c r="I295" s="86">
        <v>6877.41</v>
      </c>
      <c r="J295" s="86">
        <f>SUM(J296:J301)</f>
        <v>8211.5</v>
      </c>
      <c r="K295" s="86">
        <v>9841.16</v>
      </c>
      <c r="L295" s="86">
        <f>SUM(L296:L301)</f>
        <v>10342.25</v>
      </c>
      <c r="M295" s="86">
        <v>25402.73</v>
      </c>
      <c r="N295" s="88">
        <f>SUM(N296:N301)</f>
        <v>29873.15</v>
      </c>
    </row>
    <row r="296" spans="1:14" ht="25.5" x14ac:dyDescent="0.25">
      <c r="A296" s="152"/>
      <c r="B296" s="191"/>
      <c r="C296" s="205" t="s">
        <v>593</v>
      </c>
      <c r="D296" s="205" t="s">
        <v>594</v>
      </c>
      <c r="E296" s="205" t="s">
        <v>595</v>
      </c>
      <c r="F296" s="207" t="s">
        <v>193</v>
      </c>
      <c r="G296" s="233"/>
      <c r="H296" s="238">
        <v>130.75</v>
      </c>
      <c r="I296" s="235"/>
      <c r="J296" s="238">
        <v>261.5</v>
      </c>
      <c r="K296" s="235"/>
      <c r="L296" s="238">
        <v>392.25</v>
      </c>
      <c r="M296" s="235"/>
      <c r="N296" s="239">
        <v>523</v>
      </c>
    </row>
    <row r="297" spans="1:14" ht="25.5" x14ac:dyDescent="0.25">
      <c r="A297" s="152"/>
      <c r="B297" s="191"/>
      <c r="C297" s="212" t="s">
        <v>596</v>
      </c>
      <c r="D297" s="212" t="s">
        <v>594</v>
      </c>
      <c r="E297" s="212" t="s">
        <v>595</v>
      </c>
      <c r="F297" s="213" t="s">
        <v>193</v>
      </c>
      <c r="G297" s="240"/>
      <c r="H297" s="241">
        <v>250</v>
      </c>
      <c r="I297" s="242"/>
      <c r="J297" s="241">
        <v>500</v>
      </c>
      <c r="K297" s="242"/>
      <c r="L297" s="241">
        <v>750</v>
      </c>
      <c r="M297" s="242"/>
      <c r="N297" s="243">
        <v>1000</v>
      </c>
    </row>
    <row r="298" spans="1:14" ht="25.5" x14ac:dyDescent="0.25">
      <c r="A298" s="152"/>
      <c r="B298" s="191"/>
      <c r="C298" s="212" t="s">
        <v>597</v>
      </c>
      <c r="D298" s="212" t="s">
        <v>598</v>
      </c>
      <c r="E298" s="212" t="s">
        <v>272</v>
      </c>
      <c r="F298" s="213" t="s">
        <v>209</v>
      </c>
      <c r="G298" s="240"/>
      <c r="H298" s="241">
        <v>3950</v>
      </c>
      <c r="I298" s="242"/>
      <c r="J298" s="241">
        <v>3950</v>
      </c>
      <c r="K298" s="242"/>
      <c r="L298" s="241">
        <v>3950</v>
      </c>
      <c r="M298" s="242"/>
      <c r="N298" s="243">
        <v>16000</v>
      </c>
    </row>
    <row r="299" spans="1:14" ht="38.25" x14ac:dyDescent="0.25">
      <c r="A299" s="152"/>
      <c r="B299" s="191"/>
      <c r="C299" s="212" t="s">
        <v>599</v>
      </c>
      <c r="D299" s="212" t="s">
        <v>600</v>
      </c>
      <c r="E299" s="212" t="s">
        <v>601</v>
      </c>
      <c r="F299" s="213" t="s">
        <v>193</v>
      </c>
      <c r="G299" s="240"/>
      <c r="H299" s="241">
        <v>1750</v>
      </c>
      <c r="I299" s="242"/>
      <c r="J299" s="241">
        <v>3500</v>
      </c>
      <c r="K299" s="242"/>
      <c r="L299" s="241">
        <v>5250</v>
      </c>
      <c r="M299" s="242"/>
      <c r="N299" s="243">
        <v>7000</v>
      </c>
    </row>
    <row r="300" spans="1:14" ht="25.5" x14ac:dyDescent="0.25">
      <c r="A300" s="152"/>
      <c r="B300" s="191"/>
      <c r="C300" s="212" t="s">
        <v>602</v>
      </c>
      <c r="D300" s="212" t="s">
        <v>603</v>
      </c>
      <c r="E300" s="212" t="s">
        <v>604</v>
      </c>
      <c r="F300" s="213" t="s">
        <v>209</v>
      </c>
      <c r="G300" s="240"/>
      <c r="H300" s="241">
        <v>0</v>
      </c>
      <c r="I300" s="242"/>
      <c r="J300" s="241">
        <v>0</v>
      </c>
      <c r="K300" s="242"/>
      <c r="L300" s="241">
        <v>0</v>
      </c>
      <c r="M300" s="242"/>
      <c r="N300" s="243">
        <v>2065</v>
      </c>
    </row>
    <row r="301" spans="1:14" x14ac:dyDescent="0.25">
      <c r="A301" s="152"/>
      <c r="B301" s="191"/>
      <c r="C301" s="192" t="s">
        <v>605</v>
      </c>
      <c r="D301" s="192" t="s">
        <v>603</v>
      </c>
      <c r="E301" s="192" t="s">
        <v>604</v>
      </c>
      <c r="F301" s="196" t="s">
        <v>209</v>
      </c>
      <c r="G301" s="232"/>
      <c r="H301" s="236">
        <v>0</v>
      </c>
      <c r="I301" s="234"/>
      <c r="J301" s="236">
        <v>0</v>
      </c>
      <c r="K301" s="234"/>
      <c r="L301" s="236">
        <v>0</v>
      </c>
      <c r="M301" s="234"/>
      <c r="N301" s="237">
        <v>3285.15</v>
      </c>
    </row>
    <row r="302" spans="1:14" x14ac:dyDescent="0.25">
      <c r="A302" s="155" t="s">
        <v>62</v>
      </c>
      <c r="B302" s="157" t="s">
        <v>127</v>
      </c>
      <c r="C302" s="193"/>
      <c r="D302" s="193"/>
      <c r="E302" s="193"/>
      <c r="F302" s="246"/>
      <c r="G302" s="76">
        <f>SUM(G136:G295)</f>
        <v>207313.53</v>
      </c>
      <c r="H302" s="77">
        <f>SUM(H295,H291,H290,H284,H283,H282,H263,H172,H159,H136)</f>
        <v>471197.33</v>
      </c>
      <c r="I302" s="77">
        <f>SUM(I295,I291,I290,I284,I283,I282,I263,I172,I159,I136)</f>
        <v>499543.03</v>
      </c>
      <c r="J302" s="77">
        <f>SUM(J295,J291,J290,J284,J283,J282,J263,J172,J159,J136)</f>
        <v>817922.94999999984</v>
      </c>
      <c r="K302" s="77">
        <f>SUM(K295,K291,K290,K284,K283,K282,K263,K172,K159,K136)</f>
        <v>700680.19</v>
      </c>
      <c r="L302" s="77">
        <f>SUM(L295,L291,L290,L284,L283,L282,L263,L172,L159,L136)</f>
        <v>1082722.69</v>
      </c>
      <c r="M302" s="77">
        <f>SUM(M136:M295)</f>
        <v>982109.73999999987</v>
      </c>
      <c r="N302" s="78">
        <f>SUM(N295,N291,N290,N284,N283,N282,N263,N172,N159,N136)</f>
        <v>1399905.4400000004</v>
      </c>
    </row>
    <row r="303" spans="1:14" x14ac:dyDescent="0.25">
      <c r="A303" s="152" t="s">
        <v>83</v>
      </c>
      <c r="B303" s="151" t="s">
        <v>82</v>
      </c>
      <c r="C303" s="153"/>
      <c r="D303" s="153"/>
      <c r="E303" s="153"/>
      <c r="F303" s="166"/>
      <c r="G303" s="72"/>
      <c r="H303" s="74"/>
      <c r="I303" s="86"/>
      <c r="J303" s="86"/>
      <c r="K303" s="86"/>
      <c r="L303" s="86"/>
      <c r="M303" s="86"/>
      <c r="N303" s="170"/>
    </row>
    <row r="304" spans="1:14" x14ac:dyDescent="0.25">
      <c r="A304" s="152" t="s">
        <v>85</v>
      </c>
      <c r="B304" s="151" t="s">
        <v>84</v>
      </c>
      <c r="C304" s="204"/>
      <c r="D304" s="204"/>
      <c r="E304" s="204"/>
      <c r="F304" s="261"/>
      <c r="G304" s="167">
        <v>14710.3</v>
      </c>
      <c r="H304" s="168">
        <f>SUM(H305:H310)</f>
        <v>184748.86000000002</v>
      </c>
      <c r="I304" s="168">
        <v>15301.33</v>
      </c>
      <c r="J304" s="168">
        <f>SUM(J305:J310)</f>
        <v>184748.86000000002</v>
      </c>
      <c r="K304" s="168">
        <v>15301.33</v>
      </c>
      <c r="L304" s="168">
        <f>SUM(L305:L310)</f>
        <v>189959.48</v>
      </c>
      <c r="M304" s="168">
        <v>35019.9</v>
      </c>
      <c r="N304" s="169">
        <f>SUM(N305:N310)</f>
        <v>189959.48</v>
      </c>
    </row>
    <row r="305" spans="1:14" ht="38.25" x14ac:dyDescent="0.25">
      <c r="A305" s="152"/>
      <c r="B305" s="191"/>
      <c r="C305" s="205" t="s">
        <v>606</v>
      </c>
      <c r="D305" s="205" t="s">
        <v>607</v>
      </c>
      <c r="E305" s="205" t="s">
        <v>608</v>
      </c>
      <c r="F305" s="207" t="s">
        <v>209</v>
      </c>
      <c r="G305" s="250"/>
      <c r="H305" s="255">
        <v>8000</v>
      </c>
      <c r="I305" s="252"/>
      <c r="J305" s="255">
        <v>8000</v>
      </c>
      <c r="K305" s="252"/>
      <c r="L305" s="255">
        <v>8000</v>
      </c>
      <c r="M305" s="252"/>
      <c r="N305" s="256">
        <v>8000</v>
      </c>
    </row>
    <row r="306" spans="1:14" ht="25.5" x14ac:dyDescent="0.25">
      <c r="A306" s="152"/>
      <c r="B306" s="191"/>
      <c r="C306" s="212" t="s">
        <v>609</v>
      </c>
      <c r="D306" s="212" t="s">
        <v>610</v>
      </c>
      <c r="E306" s="212" t="s">
        <v>272</v>
      </c>
      <c r="F306" s="213" t="s">
        <v>209</v>
      </c>
      <c r="G306" s="257"/>
      <c r="H306" s="258">
        <v>863.75</v>
      </c>
      <c r="I306" s="259"/>
      <c r="J306" s="258">
        <v>863.75</v>
      </c>
      <c r="K306" s="259"/>
      <c r="L306" s="258">
        <v>863.75</v>
      </c>
      <c r="M306" s="259"/>
      <c r="N306" s="260">
        <v>863.75</v>
      </c>
    </row>
    <row r="307" spans="1:14" ht="38.25" x14ac:dyDescent="0.25">
      <c r="A307" s="152"/>
      <c r="B307" s="191"/>
      <c r="C307" s="212" t="s">
        <v>611</v>
      </c>
      <c r="D307" s="212" t="s">
        <v>612</v>
      </c>
      <c r="E307" s="212" t="s">
        <v>613</v>
      </c>
      <c r="F307" s="213" t="s">
        <v>209</v>
      </c>
      <c r="G307" s="257"/>
      <c r="H307" s="258">
        <v>7928.2</v>
      </c>
      <c r="I307" s="259"/>
      <c r="J307" s="258">
        <v>7928.2</v>
      </c>
      <c r="K307" s="259"/>
      <c r="L307" s="258">
        <v>7928.2</v>
      </c>
      <c r="M307" s="259"/>
      <c r="N307" s="260">
        <v>7928.2</v>
      </c>
    </row>
    <row r="308" spans="1:14" ht="25.5" x14ac:dyDescent="0.25">
      <c r="A308" s="152"/>
      <c r="B308" s="191"/>
      <c r="C308" s="212" t="s">
        <v>614</v>
      </c>
      <c r="D308" s="212" t="s">
        <v>610</v>
      </c>
      <c r="E308" s="212" t="s">
        <v>615</v>
      </c>
      <c r="F308" s="213" t="s">
        <v>209</v>
      </c>
      <c r="G308" s="257"/>
      <c r="H308" s="258">
        <v>140134.91</v>
      </c>
      <c r="I308" s="259"/>
      <c r="J308" s="258">
        <v>140134.91</v>
      </c>
      <c r="K308" s="259"/>
      <c r="L308" s="258">
        <v>140134.91</v>
      </c>
      <c r="M308" s="259"/>
      <c r="N308" s="260">
        <v>140134.91</v>
      </c>
    </row>
    <row r="309" spans="1:14" ht="25.5" x14ac:dyDescent="0.25">
      <c r="A309" s="152"/>
      <c r="B309" s="191"/>
      <c r="C309" s="212" t="s">
        <v>616</v>
      </c>
      <c r="D309" s="212" t="s">
        <v>610</v>
      </c>
      <c r="E309" s="212" t="s">
        <v>615</v>
      </c>
      <c r="F309" s="213" t="s">
        <v>209</v>
      </c>
      <c r="G309" s="257"/>
      <c r="H309" s="258">
        <v>0</v>
      </c>
      <c r="I309" s="259"/>
      <c r="J309" s="258">
        <v>0</v>
      </c>
      <c r="K309" s="259"/>
      <c r="L309" s="258">
        <v>5210.62</v>
      </c>
      <c r="M309" s="259"/>
      <c r="N309" s="260">
        <v>5210.62</v>
      </c>
    </row>
    <row r="310" spans="1:14" ht="25.5" x14ac:dyDescent="0.25">
      <c r="A310" s="152"/>
      <c r="B310" s="191"/>
      <c r="C310" s="192" t="s">
        <v>617</v>
      </c>
      <c r="D310" s="192" t="s">
        <v>610</v>
      </c>
      <c r="E310" s="192" t="s">
        <v>618</v>
      </c>
      <c r="F310" s="196" t="s">
        <v>209</v>
      </c>
      <c r="G310" s="249"/>
      <c r="H310" s="253">
        <v>27822</v>
      </c>
      <c r="I310" s="251"/>
      <c r="J310" s="253">
        <v>27822</v>
      </c>
      <c r="K310" s="251"/>
      <c r="L310" s="253">
        <v>27822</v>
      </c>
      <c r="M310" s="251"/>
      <c r="N310" s="254">
        <v>27822</v>
      </c>
    </row>
    <row r="311" spans="1:14" x14ac:dyDescent="0.25">
      <c r="A311" s="152" t="s">
        <v>86</v>
      </c>
      <c r="B311" s="151" t="s">
        <v>0</v>
      </c>
      <c r="C311" s="194"/>
      <c r="D311" s="194"/>
      <c r="E311" s="194"/>
      <c r="F311" s="248"/>
      <c r="G311" s="84">
        <v>1057.3699999999999</v>
      </c>
      <c r="H311" s="86">
        <f>SUM(H312:H313)</f>
        <v>88481.37</v>
      </c>
      <c r="I311" s="86">
        <v>1398.89</v>
      </c>
      <c r="J311" s="86">
        <f>SUM(J312:J313)</f>
        <v>88481.37</v>
      </c>
      <c r="K311" s="86">
        <v>58262.03</v>
      </c>
      <c r="L311" s="86">
        <f>SUM(L312:L313)</f>
        <v>88481.37</v>
      </c>
      <c r="M311" s="86">
        <v>67333.95</v>
      </c>
      <c r="N311" s="88">
        <f>SUM(N312:N313)</f>
        <v>254481.37</v>
      </c>
    </row>
    <row r="312" spans="1:14" ht="63.75" x14ac:dyDescent="0.25">
      <c r="A312" s="152"/>
      <c r="B312" s="191"/>
      <c r="C312" s="205" t="s">
        <v>619</v>
      </c>
      <c r="D312" s="205" t="s">
        <v>620</v>
      </c>
      <c r="E312" s="205" t="s">
        <v>621</v>
      </c>
      <c r="F312" s="207" t="s">
        <v>209</v>
      </c>
      <c r="G312" s="233"/>
      <c r="H312" s="238">
        <v>88481.37</v>
      </c>
      <c r="I312" s="235"/>
      <c r="J312" s="238">
        <v>88481.37</v>
      </c>
      <c r="K312" s="235"/>
      <c r="L312" s="238">
        <v>88481.37</v>
      </c>
      <c r="M312" s="235"/>
      <c r="N312" s="239">
        <v>88481.37</v>
      </c>
    </row>
    <row r="313" spans="1:14" ht="25.5" x14ac:dyDescent="0.25">
      <c r="A313" s="152"/>
      <c r="B313" s="191"/>
      <c r="C313" s="192" t="s">
        <v>622</v>
      </c>
      <c r="D313" s="192" t="s">
        <v>620</v>
      </c>
      <c r="E313" s="192" t="s">
        <v>621</v>
      </c>
      <c r="F313" s="196" t="s">
        <v>209</v>
      </c>
      <c r="G313" s="232"/>
      <c r="H313" s="236">
        <v>0</v>
      </c>
      <c r="I313" s="234"/>
      <c r="J313" s="236">
        <v>0</v>
      </c>
      <c r="K313" s="234"/>
      <c r="L313" s="236">
        <v>0</v>
      </c>
      <c r="M313" s="234"/>
      <c r="N313" s="237">
        <v>166000</v>
      </c>
    </row>
    <row r="314" spans="1:14" x14ac:dyDescent="0.25">
      <c r="A314" s="152" t="s">
        <v>87</v>
      </c>
      <c r="B314" s="151" t="s">
        <v>1</v>
      </c>
      <c r="C314" s="193"/>
      <c r="D314" s="193"/>
      <c r="E314" s="193"/>
      <c r="F314" s="246"/>
      <c r="G314" s="84"/>
      <c r="H314" s="86"/>
      <c r="I314" s="86"/>
      <c r="J314" s="86"/>
      <c r="K314" s="86"/>
      <c r="L314" s="86"/>
      <c r="M314" s="86"/>
      <c r="N314" s="88"/>
    </row>
    <row r="315" spans="1:14" x14ac:dyDescent="0.25">
      <c r="A315" s="152" t="s">
        <v>89</v>
      </c>
      <c r="B315" s="151" t="s">
        <v>88</v>
      </c>
      <c r="C315" s="204"/>
      <c r="D315" s="204"/>
      <c r="E315" s="204"/>
      <c r="F315" s="261"/>
      <c r="G315" s="171">
        <v>5229.88</v>
      </c>
      <c r="H315" s="172">
        <f>SUM(H316:H324)</f>
        <v>88915.58</v>
      </c>
      <c r="I315" s="172">
        <v>55862.81</v>
      </c>
      <c r="J315" s="172">
        <f>SUM(J316:J324)</f>
        <v>96684.64</v>
      </c>
      <c r="K315" s="172">
        <v>83029.16</v>
      </c>
      <c r="L315" s="172">
        <f>SUM(L316:L324)</f>
        <v>96684.64</v>
      </c>
      <c r="M315" s="172">
        <v>94480</v>
      </c>
      <c r="N315" s="173">
        <f>SUM(N316:N324)</f>
        <v>336684.64</v>
      </c>
    </row>
    <row r="316" spans="1:14" ht="38.25" x14ac:dyDescent="0.25">
      <c r="A316" s="152"/>
      <c r="B316" s="191"/>
      <c r="C316" s="205" t="s">
        <v>623</v>
      </c>
      <c r="D316" s="205" t="s">
        <v>624</v>
      </c>
      <c r="E316" s="205" t="s">
        <v>625</v>
      </c>
      <c r="F316" s="207" t="s">
        <v>209</v>
      </c>
      <c r="G316" s="263"/>
      <c r="H316" s="268">
        <v>0.24</v>
      </c>
      <c r="I316" s="265"/>
      <c r="J316" s="268">
        <v>0.24</v>
      </c>
      <c r="K316" s="265"/>
      <c r="L316" s="268">
        <v>0.24</v>
      </c>
      <c r="M316" s="265"/>
      <c r="N316" s="269">
        <v>0.24</v>
      </c>
    </row>
    <row r="317" spans="1:14" ht="38.25" x14ac:dyDescent="0.25">
      <c r="A317" s="152"/>
      <c r="B317" s="191"/>
      <c r="C317" s="212" t="s">
        <v>626</v>
      </c>
      <c r="D317" s="212" t="s">
        <v>624</v>
      </c>
      <c r="E317" s="212" t="s">
        <v>625</v>
      </c>
      <c r="F317" s="213" t="s">
        <v>209</v>
      </c>
      <c r="G317" s="270"/>
      <c r="H317" s="271">
        <v>893.65</v>
      </c>
      <c r="I317" s="272"/>
      <c r="J317" s="271">
        <v>893.65</v>
      </c>
      <c r="K317" s="272"/>
      <c r="L317" s="271">
        <v>893.65</v>
      </c>
      <c r="M317" s="272"/>
      <c r="N317" s="273">
        <v>893.65</v>
      </c>
    </row>
    <row r="318" spans="1:14" ht="38.25" x14ac:dyDescent="0.25">
      <c r="A318" s="152"/>
      <c r="B318" s="191"/>
      <c r="C318" s="212" t="s">
        <v>627</v>
      </c>
      <c r="D318" s="212" t="s">
        <v>624</v>
      </c>
      <c r="E318" s="212" t="s">
        <v>625</v>
      </c>
      <c r="F318" s="213" t="s">
        <v>209</v>
      </c>
      <c r="G318" s="270"/>
      <c r="H318" s="271">
        <v>3959.29</v>
      </c>
      <c r="I318" s="272"/>
      <c r="J318" s="271">
        <v>3959.29</v>
      </c>
      <c r="K318" s="272"/>
      <c r="L318" s="271">
        <v>3959.29</v>
      </c>
      <c r="M318" s="272"/>
      <c r="N318" s="273">
        <v>3959.29</v>
      </c>
    </row>
    <row r="319" spans="1:14" ht="25.5" x14ac:dyDescent="0.25">
      <c r="A319" s="152"/>
      <c r="B319" s="191"/>
      <c r="C319" s="212" t="s">
        <v>628</v>
      </c>
      <c r="D319" s="212" t="s">
        <v>624</v>
      </c>
      <c r="E319" s="212" t="s">
        <v>625</v>
      </c>
      <c r="F319" s="213" t="s">
        <v>189</v>
      </c>
      <c r="G319" s="270"/>
      <c r="H319" s="271">
        <v>5408.23</v>
      </c>
      <c r="I319" s="272"/>
      <c r="J319" s="271">
        <v>5408.23</v>
      </c>
      <c r="K319" s="272"/>
      <c r="L319" s="271">
        <v>5408.23</v>
      </c>
      <c r="M319" s="272"/>
      <c r="N319" s="273">
        <v>5408.23</v>
      </c>
    </row>
    <row r="320" spans="1:14" ht="38.25" x14ac:dyDescent="0.25">
      <c r="A320" s="152"/>
      <c r="B320" s="191"/>
      <c r="C320" s="212" t="s">
        <v>629</v>
      </c>
      <c r="D320" s="212" t="s">
        <v>624</v>
      </c>
      <c r="E320" s="212" t="s">
        <v>625</v>
      </c>
      <c r="F320" s="213" t="s">
        <v>209</v>
      </c>
      <c r="G320" s="270"/>
      <c r="H320" s="271">
        <v>2260.66</v>
      </c>
      <c r="I320" s="272"/>
      <c r="J320" s="271">
        <v>2260.66</v>
      </c>
      <c r="K320" s="272"/>
      <c r="L320" s="271">
        <v>2260.66</v>
      </c>
      <c r="M320" s="272"/>
      <c r="N320" s="273">
        <v>2260.66</v>
      </c>
    </row>
    <row r="321" spans="1:14" ht="25.5" x14ac:dyDescent="0.25">
      <c r="A321" s="152"/>
      <c r="B321" s="191"/>
      <c r="C321" s="212" t="s">
        <v>630</v>
      </c>
      <c r="D321" s="212" t="s">
        <v>624</v>
      </c>
      <c r="E321" s="212" t="s">
        <v>625</v>
      </c>
      <c r="F321" s="213" t="s">
        <v>209</v>
      </c>
      <c r="G321" s="270"/>
      <c r="H321" s="271">
        <v>13680.47</v>
      </c>
      <c r="I321" s="272"/>
      <c r="J321" s="271">
        <v>13680.47</v>
      </c>
      <c r="K321" s="272"/>
      <c r="L321" s="271">
        <v>13680.47</v>
      </c>
      <c r="M321" s="272"/>
      <c r="N321" s="273">
        <v>13680.47</v>
      </c>
    </row>
    <row r="322" spans="1:14" ht="38.25" x14ac:dyDescent="0.25">
      <c r="A322" s="152"/>
      <c r="B322" s="191"/>
      <c r="C322" s="212" t="s">
        <v>631</v>
      </c>
      <c r="D322" s="212" t="s">
        <v>624</v>
      </c>
      <c r="E322" s="212" t="s">
        <v>625</v>
      </c>
      <c r="F322" s="213" t="s">
        <v>209</v>
      </c>
      <c r="G322" s="270"/>
      <c r="H322" s="271">
        <v>4196.05</v>
      </c>
      <c r="I322" s="272"/>
      <c r="J322" s="271">
        <v>4196.05</v>
      </c>
      <c r="K322" s="272"/>
      <c r="L322" s="271">
        <v>4196.05</v>
      </c>
      <c r="M322" s="272"/>
      <c r="N322" s="273">
        <v>4196.05</v>
      </c>
    </row>
    <row r="323" spans="1:14" ht="25.5" x14ac:dyDescent="0.25">
      <c r="A323" s="152"/>
      <c r="B323" s="191"/>
      <c r="C323" s="212" t="s">
        <v>632</v>
      </c>
      <c r="D323" s="212" t="s">
        <v>624</v>
      </c>
      <c r="E323" s="212" t="s">
        <v>625</v>
      </c>
      <c r="F323" s="213" t="s">
        <v>209</v>
      </c>
      <c r="G323" s="270"/>
      <c r="H323" s="271">
        <v>58516.99</v>
      </c>
      <c r="I323" s="272"/>
      <c r="J323" s="271">
        <v>58516.99</v>
      </c>
      <c r="K323" s="272"/>
      <c r="L323" s="271">
        <v>58516.99</v>
      </c>
      <c r="M323" s="272"/>
      <c r="N323" s="273">
        <v>298516.99</v>
      </c>
    </row>
    <row r="324" spans="1:14" ht="25.5" x14ac:dyDescent="0.25">
      <c r="A324" s="152"/>
      <c r="B324" s="191"/>
      <c r="C324" s="192" t="s">
        <v>633</v>
      </c>
      <c r="D324" s="192" t="s">
        <v>624</v>
      </c>
      <c r="E324" s="192" t="s">
        <v>625</v>
      </c>
      <c r="F324" s="196" t="s">
        <v>189</v>
      </c>
      <c r="G324" s="262"/>
      <c r="H324" s="266">
        <v>0</v>
      </c>
      <c r="I324" s="264"/>
      <c r="J324" s="266">
        <v>7769.06</v>
      </c>
      <c r="K324" s="264"/>
      <c r="L324" s="266">
        <v>7769.06</v>
      </c>
      <c r="M324" s="264"/>
      <c r="N324" s="267">
        <v>7769.06</v>
      </c>
    </row>
    <row r="325" spans="1:14" x14ac:dyDescent="0.25">
      <c r="A325" s="155" t="s">
        <v>81</v>
      </c>
      <c r="B325" s="157" t="s">
        <v>126</v>
      </c>
      <c r="C325" s="193"/>
      <c r="D325" s="193"/>
      <c r="E325" s="193"/>
      <c r="F325" s="246"/>
      <c r="G325" s="76">
        <f>SUM(G303:G315)</f>
        <v>20997.55</v>
      </c>
      <c r="H325" s="77">
        <f>SUM(H315,H314,H311,H304,H303)</f>
        <v>362145.81000000006</v>
      </c>
      <c r="I325" s="77">
        <f>SUM(I303:I315)</f>
        <v>72563.03</v>
      </c>
      <c r="J325" s="77">
        <f>SUM(J315,J314,J311,J304,J303)</f>
        <v>369914.87</v>
      </c>
      <c r="K325" s="77">
        <f>SUM(K303:K315)</f>
        <v>156592.52000000002</v>
      </c>
      <c r="L325" s="77">
        <f>SUM(L315,L314,L311,L304,L303)</f>
        <v>375125.49</v>
      </c>
      <c r="M325" s="77">
        <f>SUM(M303:M315)</f>
        <v>196833.85</v>
      </c>
      <c r="N325" s="78">
        <f>SUM(N315,N314,N311,N304,N303)</f>
        <v>781125.49</v>
      </c>
    </row>
    <row r="326" spans="1:14" x14ac:dyDescent="0.25">
      <c r="A326" s="152" t="s">
        <v>92</v>
      </c>
      <c r="B326" s="151" t="s">
        <v>91</v>
      </c>
      <c r="C326" s="153"/>
      <c r="D326" s="153"/>
      <c r="E326" s="153"/>
      <c r="F326" s="166"/>
      <c r="G326" s="84"/>
      <c r="H326" s="86"/>
      <c r="I326" s="86"/>
      <c r="J326" s="86"/>
      <c r="K326" s="86"/>
      <c r="L326" s="86"/>
      <c r="M326" s="86"/>
      <c r="N326" s="88"/>
    </row>
    <row r="327" spans="1:14" x14ac:dyDescent="0.25">
      <c r="A327" s="152" t="s">
        <v>94</v>
      </c>
      <c r="B327" s="151" t="s">
        <v>93</v>
      </c>
      <c r="C327" s="153"/>
      <c r="D327" s="153"/>
      <c r="E327" s="153"/>
      <c r="F327" s="166"/>
      <c r="G327" s="84"/>
      <c r="H327" s="86"/>
      <c r="I327" s="86"/>
      <c r="J327" s="86"/>
      <c r="K327" s="86"/>
      <c r="L327" s="86"/>
      <c r="M327" s="86"/>
      <c r="N327" s="88"/>
    </row>
    <row r="328" spans="1:14" x14ac:dyDescent="0.25">
      <c r="A328" s="152" t="s">
        <v>96</v>
      </c>
      <c r="B328" s="151" t="s">
        <v>95</v>
      </c>
      <c r="C328" s="153"/>
      <c r="D328" s="153"/>
      <c r="E328" s="153"/>
      <c r="F328" s="166"/>
      <c r="G328" s="84"/>
      <c r="H328" s="86"/>
      <c r="I328" s="86"/>
      <c r="J328" s="86"/>
      <c r="K328" s="86"/>
      <c r="L328" s="86"/>
      <c r="M328" s="86"/>
      <c r="N328" s="88"/>
    </row>
    <row r="329" spans="1:14" x14ac:dyDescent="0.25">
      <c r="A329" s="152" t="s">
        <v>98</v>
      </c>
      <c r="B329" s="151" t="s">
        <v>97</v>
      </c>
      <c r="C329" s="153"/>
      <c r="D329" s="153"/>
      <c r="E329" s="153"/>
      <c r="F329" s="166"/>
      <c r="G329" s="84"/>
      <c r="H329" s="86"/>
      <c r="I329" s="86"/>
      <c r="J329" s="86"/>
      <c r="K329" s="86"/>
      <c r="L329" s="86"/>
      <c r="M329" s="86"/>
      <c r="N329" s="88"/>
    </row>
    <row r="330" spans="1:14" x14ac:dyDescent="0.25">
      <c r="A330" s="155" t="s">
        <v>90</v>
      </c>
      <c r="B330" s="157" t="s">
        <v>125</v>
      </c>
      <c r="C330" s="153"/>
      <c r="D330" s="153"/>
      <c r="E330" s="153"/>
      <c r="F330" s="166"/>
      <c r="G330" s="76">
        <f>SUM(G326:G329)</f>
        <v>0</v>
      </c>
      <c r="H330" s="174">
        <f>SUM(H329,H328,H327,H326)</f>
        <v>0</v>
      </c>
      <c r="I330" s="174">
        <f>SUM(I326:I329)</f>
        <v>0</v>
      </c>
      <c r="J330" s="174">
        <f>SUM(J329,J328,J327,J326)</f>
        <v>0</v>
      </c>
      <c r="K330" s="174">
        <f>SUM(K326:K329)</f>
        <v>0</v>
      </c>
      <c r="L330" s="174">
        <f>SUM(L329,L328,L327,L326)</f>
        <v>0</v>
      </c>
      <c r="M330" s="174">
        <f>SUM(M326:M329)</f>
        <v>0</v>
      </c>
      <c r="N330" s="175">
        <f>SUM(N329,N328,N327,N326)</f>
        <v>0</v>
      </c>
    </row>
    <row r="331" spans="1:14" x14ac:dyDescent="0.25">
      <c r="A331" s="152" t="s">
        <v>101</v>
      </c>
      <c r="B331" s="151" t="s">
        <v>100</v>
      </c>
      <c r="C331" s="153"/>
      <c r="D331" s="153"/>
      <c r="E331" s="153"/>
      <c r="F331" s="166"/>
      <c r="G331" s="84"/>
      <c r="H331" s="86"/>
      <c r="I331" s="86"/>
      <c r="J331" s="86"/>
      <c r="K331" s="86"/>
      <c r="L331" s="86"/>
      <c r="M331" s="86"/>
      <c r="N331" s="88"/>
    </row>
    <row r="332" spans="1:14" x14ac:dyDescent="0.25">
      <c r="A332" s="152" t="s">
        <v>103</v>
      </c>
      <c r="B332" s="151" t="s">
        <v>102</v>
      </c>
      <c r="C332" s="153"/>
      <c r="D332" s="153"/>
      <c r="E332" s="153"/>
      <c r="F332" s="166"/>
      <c r="G332" s="84"/>
      <c r="H332" s="86"/>
      <c r="I332" s="86"/>
      <c r="J332" s="86"/>
      <c r="K332" s="86"/>
      <c r="L332" s="86"/>
      <c r="M332" s="86"/>
      <c r="N332" s="88"/>
    </row>
    <row r="333" spans="1:14" x14ac:dyDescent="0.25">
      <c r="A333" s="152" t="s">
        <v>105</v>
      </c>
      <c r="B333" s="151" t="s">
        <v>104</v>
      </c>
      <c r="C333" s="204"/>
      <c r="D333" s="204"/>
      <c r="E333" s="204"/>
      <c r="F333" s="261"/>
      <c r="G333" s="84">
        <v>25152.27</v>
      </c>
      <c r="H333" s="86">
        <f>SUM(H334:H335)</f>
        <v>0</v>
      </c>
      <c r="I333" s="86">
        <v>58207.6</v>
      </c>
      <c r="J333" s="86">
        <f>SUM(J334:J335)</f>
        <v>36153.050000000003</v>
      </c>
      <c r="K333" s="86">
        <v>58207.6</v>
      </c>
      <c r="L333" s="86">
        <f>SUM(L334:L335)</f>
        <v>36153.050000000003</v>
      </c>
      <c r="M333" s="86">
        <v>65816</v>
      </c>
      <c r="N333" s="88">
        <f>SUM(N334:N335)</f>
        <v>72306.09</v>
      </c>
    </row>
    <row r="334" spans="1:14" ht="51" x14ac:dyDescent="0.25">
      <c r="A334" s="152"/>
      <c r="B334" s="191"/>
      <c r="C334" s="205" t="s">
        <v>634</v>
      </c>
      <c r="D334" s="205" t="s">
        <v>635</v>
      </c>
      <c r="E334" s="205" t="s">
        <v>636</v>
      </c>
      <c r="F334" s="207" t="s">
        <v>576</v>
      </c>
      <c r="G334" s="233"/>
      <c r="H334" s="238">
        <v>0</v>
      </c>
      <c r="I334" s="235"/>
      <c r="J334" s="238">
        <v>5838.5</v>
      </c>
      <c r="K334" s="235"/>
      <c r="L334" s="238">
        <v>5838.5</v>
      </c>
      <c r="M334" s="235"/>
      <c r="N334" s="239">
        <v>11677</v>
      </c>
    </row>
    <row r="335" spans="1:14" ht="38.25" x14ac:dyDescent="0.25">
      <c r="A335" s="152"/>
      <c r="B335" s="191"/>
      <c r="C335" s="192" t="s">
        <v>637</v>
      </c>
      <c r="D335" s="192" t="s">
        <v>635</v>
      </c>
      <c r="E335" s="192" t="s">
        <v>638</v>
      </c>
      <c r="F335" s="196" t="s">
        <v>576</v>
      </c>
      <c r="G335" s="232"/>
      <c r="H335" s="236">
        <v>0</v>
      </c>
      <c r="I335" s="234"/>
      <c r="J335" s="236">
        <v>30314.55</v>
      </c>
      <c r="K335" s="234"/>
      <c r="L335" s="236">
        <v>30314.55</v>
      </c>
      <c r="M335" s="234"/>
      <c r="N335" s="237">
        <v>60629.09</v>
      </c>
    </row>
    <row r="336" spans="1:14" x14ac:dyDescent="0.25">
      <c r="A336" s="152" t="s">
        <v>107</v>
      </c>
      <c r="B336" s="151" t="s">
        <v>106</v>
      </c>
      <c r="C336" s="193"/>
      <c r="D336" s="193"/>
      <c r="E336" s="193"/>
      <c r="F336" s="246"/>
      <c r="G336" s="84"/>
      <c r="H336" s="86"/>
      <c r="I336" s="86"/>
      <c r="J336" s="86"/>
      <c r="K336" s="86"/>
      <c r="L336" s="86"/>
      <c r="M336" s="86"/>
      <c r="N336" s="88"/>
    </row>
    <row r="337" spans="1:14" x14ac:dyDescent="0.25">
      <c r="A337" s="152" t="s">
        <v>109</v>
      </c>
      <c r="B337" s="151" t="s">
        <v>108</v>
      </c>
      <c r="C337" s="153"/>
      <c r="D337" s="153"/>
      <c r="E337" s="153"/>
      <c r="F337" s="166"/>
      <c r="G337" s="84"/>
      <c r="H337" s="86"/>
      <c r="I337" s="86"/>
      <c r="J337" s="86"/>
      <c r="K337" s="86"/>
      <c r="L337" s="86"/>
      <c r="M337" s="86"/>
      <c r="N337" s="88"/>
    </row>
    <row r="338" spans="1:14" x14ac:dyDescent="0.25">
      <c r="A338" s="155" t="s">
        <v>99</v>
      </c>
      <c r="B338" s="157" t="s">
        <v>124</v>
      </c>
      <c r="C338" s="153"/>
      <c r="D338" s="153"/>
      <c r="E338" s="153"/>
      <c r="F338" s="166"/>
      <c r="G338" s="176">
        <f>SUM(G331:G337)</f>
        <v>25152.27</v>
      </c>
      <c r="H338" s="174">
        <f>SUM(H337,H336,H333,H332,H331)</f>
        <v>0</v>
      </c>
      <c r="I338" s="174">
        <f>SUM(I331:I337)</f>
        <v>58207.6</v>
      </c>
      <c r="J338" s="174">
        <f>SUM(J337,J336,J333,J332,J331)</f>
        <v>36153.050000000003</v>
      </c>
      <c r="K338" s="174">
        <f>SUM(K337,K336,K333,K332,K331)</f>
        <v>58207.6</v>
      </c>
      <c r="L338" s="174">
        <f>SUM(L337,L336,L333,L332,L331)</f>
        <v>36153.050000000003</v>
      </c>
      <c r="M338" s="174">
        <f>SUM(M337,M336,M333,M332,M331)</f>
        <v>65816</v>
      </c>
      <c r="N338" s="175">
        <f>SUM(N337,N336,N333,N332,N331)</f>
        <v>72306.09</v>
      </c>
    </row>
    <row r="339" spans="1:14" x14ac:dyDescent="0.25">
      <c r="A339" s="152" t="s">
        <v>168</v>
      </c>
      <c r="B339" s="177" t="s">
        <v>175</v>
      </c>
      <c r="C339" s="178"/>
      <c r="D339" s="178"/>
      <c r="E339" s="178"/>
      <c r="F339" s="179"/>
      <c r="G339" s="84"/>
      <c r="H339" s="86"/>
      <c r="I339" s="86"/>
      <c r="J339" s="86"/>
      <c r="K339" s="86"/>
      <c r="L339" s="86"/>
      <c r="M339" s="86"/>
      <c r="N339" s="88"/>
    </row>
    <row r="340" spans="1:14" ht="30" x14ac:dyDescent="0.25">
      <c r="A340" s="155" t="s">
        <v>176</v>
      </c>
      <c r="B340" s="180" t="s">
        <v>128</v>
      </c>
      <c r="C340" s="178"/>
      <c r="D340" s="178"/>
      <c r="E340" s="178"/>
      <c r="F340" s="179"/>
      <c r="G340" s="181">
        <f t="shared" ref="G340:N340" si="8">G339</f>
        <v>0</v>
      </c>
      <c r="H340" s="182">
        <f t="shared" si="8"/>
        <v>0</v>
      </c>
      <c r="I340" s="182">
        <f t="shared" si="8"/>
        <v>0</v>
      </c>
      <c r="J340" s="182">
        <f t="shared" si="8"/>
        <v>0</v>
      </c>
      <c r="K340" s="182">
        <f t="shared" si="8"/>
        <v>0</v>
      </c>
      <c r="L340" s="182">
        <f t="shared" si="8"/>
        <v>0</v>
      </c>
      <c r="M340" s="182">
        <f t="shared" si="8"/>
        <v>0</v>
      </c>
      <c r="N340" s="183">
        <f t="shared" si="8"/>
        <v>0</v>
      </c>
    </row>
    <row r="341" spans="1:14" x14ac:dyDescent="0.25">
      <c r="A341" s="152" t="s">
        <v>112</v>
      </c>
      <c r="B341" s="151" t="s">
        <v>111</v>
      </c>
      <c r="C341" s="204"/>
      <c r="D341" s="204"/>
      <c r="E341" s="204"/>
      <c r="F341" s="261"/>
      <c r="G341" s="84">
        <v>10527.64</v>
      </c>
      <c r="H341" s="86">
        <f>SUM(H342:H348)</f>
        <v>49745.68</v>
      </c>
      <c r="I341" s="86">
        <v>26455.55</v>
      </c>
      <c r="J341" s="86">
        <f>SUM(J342:J348)</f>
        <v>93491.36</v>
      </c>
      <c r="K341" s="86">
        <v>46579.62</v>
      </c>
      <c r="L341" s="86">
        <f>SUM(L342:L348)</f>
        <v>137237.04</v>
      </c>
      <c r="M341" s="86">
        <v>71515.649999999994</v>
      </c>
      <c r="N341" s="88">
        <f>SUM(N342:N348)</f>
        <v>193869.84</v>
      </c>
    </row>
    <row r="342" spans="1:14" ht="38.25" x14ac:dyDescent="0.25">
      <c r="A342" s="152"/>
      <c r="B342" s="191"/>
      <c r="C342" s="205" t="s">
        <v>639</v>
      </c>
      <c r="D342" s="205" t="s">
        <v>640</v>
      </c>
      <c r="E342" s="205" t="s">
        <v>641</v>
      </c>
      <c r="F342" s="207" t="s">
        <v>319</v>
      </c>
      <c r="G342" s="233"/>
      <c r="H342" s="238">
        <v>16624.72</v>
      </c>
      <c r="I342" s="235"/>
      <c r="J342" s="238">
        <v>33249.440000000002</v>
      </c>
      <c r="K342" s="235"/>
      <c r="L342" s="238">
        <v>49874.16</v>
      </c>
      <c r="M342" s="235"/>
      <c r="N342" s="239">
        <v>72040.45</v>
      </c>
    </row>
    <row r="343" spans="1:14" ht="38.25" x14ac:dyDescent="0.25">
      <c r="A343" s="152"/>
      <c r="B343" s="191"/>
      <c r="C343" s="212" t="s">
        <v>642</v>
      </c>
      <c r="D343" s="212" t="s">
        <v>643</v>
      </c>
      <c r="E343" s="212" t="s">
        <v>644</v>
      </c>
      <c r="F343" s="213" t="s">
        <v>193</v>
      </c>
      <c r="G343" s="240"/>
      <c r="H343" s="241">
        <v>3329.92</v>
      </c>
      <c r="I343" s="242"/>
      <c r="J343" s="241">
        <v>6659.84</v>
      </c>
      <c r="K343" s="242"/>
      <c r="L343" s="241">
        <v>9989.76</v>
      </c>
      <c r="M343" s="242"/>
      <c r="N343" s="243">
        <v>13319.67</v>
      </c>
    </row>
    <row r="344" spans="1:14" ht="38.25" x14ac:dyDescent="0.25">
      <c r="A344" s="152"/>
      <c r="B344" s="191"/>
      <c r="C344" s="212" t="s">
        <v>645</v>
      </c>
      <c r="D344" s="212" t="s">
        <v>646</v>
      </c>
      <c r="E344" s="212" t="s">
        <v>647</v>
      </c>
      <c r="F344" s="213" t="s">
        <v>319</v>
      </c>
      <c r="G344" s="240"/>
      <c r="H344" s="241">
        <v>20473.29</v>
      </c>
      <c r="I344" s="242"/>
      <c r="J344" s="241">
        <v>40946.58</v>
      </c>
      <c r="K344" s="242"/>
      <c r="L344" s="241">
        <v>61419.87</v>
      </c>
      <c r="M344" s="242"/>
      <c r="N344" s="243">
        <v>88717.57</v>
      </c>
    </row>
    <row r="345" spans="1:14" ht="38.25" x14ac:dyDescent="0.25">
      <c r="A345" s="152"/>
      <c r="B345" s="191"/>
      <c r="C345" s="212" t="s">
        <v>648</v>
      </c>
      <c r="D345" s="212" t="s">
        <v>649</v>
      </c>
      <c r="E345" s="212" t="s">
        <v>650</v>
      </c>
      <c r="F345" s="213" t="s">
        <v>319</v>
      </c>
      <c r="G345" s="240"/>
      <c r="H345" s="241">
        <v>1563.5</v>
      </c>
      <c r="I345" s="242"/>
      <c r="J345" s="241">
        <v>3127</v>
      </c>
      <c r="K345" s="242"/>
      <c r="L345" s="241">
        <v>4690.5</v>
      </c>
      <c r="M345" s="242"/>
      <c r="N345" s="243">
        <v>6775.15</v>
      </c>
    </row>
    <row r="346" spans="1:14" ht="25.5" x14ac:dyDescent="0.25">
      <c r="A346" s="152"/>
      <c r="B346" s="191"/>
      <c r="C346" s="212" t="s">
        <v>651</v>
      </c>
      <c r="D346" s="212" t="s">
        <v>652</v>
      </c>
      <c r="E346" s="212" t="s">
        <v>653</v>
      </c>
      <c r="F346" s="213" t="s">
        <v>209</v>
      </c>
      <c r="G346" s="240"/>
      <c r="H346" s="241">
        <v>1000</v>
      </c>
      <c r="I346" s="242"/>
      <c r="J346" s="241">
        <v>1000</v>
      </c>
      <c r="K346" s="242"/>
      <c r="L346" s="241">
        <v>1000</v>
      </c>
      <c r="M346" s="242"/>
      <c r="N346" s="243">
        <v>1000</v>
      </c>
    </row>
    <row r="347" spans="1:14" ht="25.5" x14ac:dyDescent="0.25">
      <c r="A347" s="152"/>
      <c r="B347" s="191"/>
      <c r="C347" s="212" t="s">
        <v>654</v>
      </c>
      <c r="D347" s="212" t="s">
        <v>655</v>
      </c>
      <c r="E347" s="212" t="s">
        <v>656</v>
      </c>
      <c r="F347" s="213" t="s">
        <v>193</v>
      </c>
      <c r="G347" s="240"/>
      <c r="H347" s="241">
        <v>1754.25</v>
      </c>
      <c r="I347" s="242"/>
      <c r="J347" s="241">
        <v>3508.5</v>
      </c>
      <c r="K347" s="242"/>
      <c r="L347" s="241">
        <v>5262.75</v>
      </c>
      <c r="M347" s="242"/>
      <c r="N347" s="243">
        <v>7017</v>
      </c>
    </row>
    <row r="348" spans="1:14" ht="25.5" x14ac:dyDescent="0.25">
      <c r="A348" s="152"/>
      <c r="B348" s="191"/>
      <c r="C348" s="192" t="s">
        <v>657</v>
      </c>
      <c r="D348" s="192" t="s">
        <v>658</v>
      </c>
      <c r="E348" s="192" t="s">
        <v>659</v>
      </c>
      <c r="F348" s="196" t="s">
        <v>189</v>
      </c>
      <c r="G348" s="232"/>
      <c r="H348" s="236">
        <v>5000</v>
      </c>
      <c r="I348" s="234"/>
      <c r="J348" s="236">
        <v>5000</v>
      </c>
      <c r="K348" s="234"/>
      <c r="L348" s="236">
        <v>5000</v>
      </c>
      <c r="M348" s="234"/>
      <c r="N348" s="237">
        <v>5000</v>
      </c>
    </row>
    <row r="349" spans="1:14" x14ac:dyDescent="0.25">
      <c r="A349" s="152" t="s">
        <v>114</v>
      </c>
      <c r="B349" s="151" t="s">
        <v>113</v>
      </c>
      <c r="C349" s="194"/>
      <c r="D349" s="194"/>
      <c r="E349" s="194"/>
      <c r="F349" s="248"/>
      <c r="G349" s="84">
        <v>17149.599999999999</v>
      </c>
      <c r="H349" s="86">
        <f>SUM(H350:H353)</f>
        <v>35983.910000000003</v>
      </c>
      <c r="I349" s="86">
        <v>44105.9</v>
      </c>
      <c r="J349" s="86">
        <f>SUM(J350:J353)</f>
        <v>76990.320000000007</v>
      </c>
      <c r="K349" s="86">
        <v>65893.850000000006</v>
      </c>
      <c r="L349" s="86">
        <f>SUM(L350:L353)</f>
        <v>112974.23</v>
      </c>
      <c r="M349" s="86">
        <v>88987.94</v>
      </c>
      <c r="N349" s="88">
        <f>SUM(N350:N353)</f>
        <v>158980.64000000001</v>
      </c>
    </row>
    <row r="350" spans="1:14" ht="25.5" x14ac:dyDescent="0.25">
      <c r="A350" s="152"/>
      <c r="B350" s="191"/>
      <c r="C350" s="205" t="s">
        <v>660</v>
      </c>
      <c r="D350" s="205" t="s">
        <v>661</v>
      </c>
      <c r="E350" s="205" t="s">
        <v>662</v>
      </c>
      <c r="F350" s="207" t="s">
        <v>209</v>
      </c>
      <c r="G350" s="233"/>
      <c r="H350" s="238">
        <v>0</v>
      </c>
      <c r="I350" s="235"/>
      <c r="J350" s="238">
        <v>0</v>
      </c>
      <c r="K350" s="235"/>
      <c r="L350" s="238">
        <v>0</v>
      </c>
      <c r="M350" s="235"/>
      <c r="N350" s="239">
        <v>5000</v>
      </c>
    </row>
    <row r="351" spans="1:14" ht="38.25" x14ac:dyDescent="0.25">
      <c r="A351" s="152"/>
      <c r="B351" s="191"/>
      <c r="C351" s="212" t="s">
        <v>663</v>
      </c>
      <c r="D351" s="212" t="s">
        <v>664</v>
      </c>
      <c r="E351" s="212" t="s">
        <v>665</v>
      </c>
      <c r="F351" s="213" t="s">
        <v>193</v>
      </c>
      <c r="G351" s="240"/>
      <c r="H351" s="241">
        <v>30983.91</v>
      </c>
      <c r="I351" s="242"/>
      <c r="J351" s="241">
        <v>61967.82</v>
      </c>
      <c r="K351" s="242"/>
      <c r="L351" s="241">
        <v>92951.73</v>
      </c>
      <c r="M351" s="242"/>
      <c r="N351" s="243">
        <v>123935.64</v>
      </c>
    </row>
    <row r="352" spans="1:14" ht="25.5" x14ac:dyDescent="0.25">
      <c r="A352" s="152"/>
      <c r="B352" s="191"/>
      <c r="C352" s="212" t="s">
        <v>666</v>
      </c>
      <c r="D352" s="212" t="s">
        <v>667</v>
      </c>
      <c r="E352" s="212" t="s">
        <v>668</v>
      </c>
      <c r="F352" s="213" t="s">
        <v>193</v>
      </c>
      <c r="G352" s="240"/>
      <c r="H352" s="241">
        <v>5000</v>
      </c>
      <c r="I352" s="242"/>
      <c r="J352" s="241">
        <v>10000</v>
      </c>
      <c r="K352" s="242"/>
      <c r="L352" s="241">
        <v>15000</v>
      </c>
      <c r="M352" s="242"/>
      <c r="N352" s="243">
        <v>20000</v>
      </c>
    </row>
    <row r="353" spans="1:14" ht="25.5" x14ac:dyDescent="0.25">
      <c r="A353" s="152"/>
      <c r="B353" s="191"/>
      <c r="C353" s="192" t="s">
        <v>669</v>
      </c>
      <c r="D353" s="192" t="s">
        <v>661</v>
      </c>
      <c r="E353" s="192" t="s">
        <v>662</v>
      </c>
      <c r="F353" s="196" t="s">
        <v>189</v>
      </c>
      <c r="G353" s="232"/>
      <c r="H353" s="236">
        <v>0</v>
      </c>
      <c r="I353" s="234"/>
      <c r="J353" s="236">
        <v>5022.5</v>
      </c>
      <c r="K353" s="234"/>
      <c r="L353" s="236">
        <v>5022.5</v>
      </c>
      <c r="M353" s="234"/>
      <c r="N353" s="237">
        <v>10045</v>
      </c>
    </row>
    <row r="354" spans="1:14" x14ac:dyDescent="0.25">
      <c r="A354" s="155" t="s">
        <v>110</v>
      </c>
      <c r="B354" s="157" t="s">
        <v>123</v>
      </c>
      <c r="C354" s="193"/>
      <c r="D354" s="193"/>
      <c r="E354" s="193"/>
      <c r="F354" s="246"/>
      <c r="G354" s="184">
        <f t="shared" ref="G354:N354" si="9">+G341+G349</f>
        <v>27677.239999999998</v>
      </c>
      <c r="H354" s="185">
        <f t="shared" si="9"/>
        <v>85729.59</v>
      </c>
      <c r="I354" s="185">
        <f t="shared" si="9"/>
        <v>70561.45</v>
      </c>
      <c r="J354" s="185">
        <f t="shared" si="9"/>
        <v>170481.68</v>
      </c>
      <c r="K354" s="185">
        <f t="shared" si="9"/>
        <v>112473.47</v>
      </c>
      <c r="L354" s="185">
        <f t="shared" si="9"/>
        <v>250211.27000000002</v>
      </c>
      <c r="M354" s="185">
        <f t="shared" si="9"/>
        <v>160503.59</v>
      </c>
      <c r="N354" s="186">
        <f t="shared" si="9"/>
        <v>352850.48</v>
      </c>
    </row>
    <row r="355" spans="1:14" ht="17.25" x14ac:dyDescent="0.25">
      <c r="A355" s="187" t="s">
        <v>137</v>
      </c>
      <c r="B355" s="52" t="s">
        <v>144</v>
      </c>
      <c r="C355" s="144"/>
      <c r="D355" s="144"/>
      <c r="E355" s="144"/>
      <c r="F355" s="145"/>
      <c r="G355" s="188"/>
      <c r="H355" s="189">
        <v>0</v>
      </c>
      <c r="I355" s="189"/>
      <c r="J355" s="189">
        <v>0</v>
      </c>
      <c r="K355" s="189"/>
      <c r="L355" s="189">
        <v>0</v>
      </c>
      <c r="M355" s="189"/>
      <c r="N355" s="190">
        <v>0</v>
      </c>
    </row>
    <row r="356" spans="1:14" x14ac:dyDescent="0.25">
      <c r="A356" s="274" t="s">
        <v>132</v>
      </c>
      <c r="B356" s="275"/>
      <c r="C356" s="146"/>
      <c r="D356" s="146"/>
      <c r="E356" s="146"/>
      <c r="F356" s="146"/>
      <c r="G356" s="136">
        <f t="shared" ref="G356:N356" si="10">+G355+G354+G340+G338+G330+G325+G302</f>
        <v>281140.58999999997</v>
      </c>
      <c r="H356" s="137">
        <f t="shared" si="10"/>
        <v>919072.73</v>
      </c>
      <c r="I356" s="137">
        <f t="shared" si="10"/>
        <v>700875.11</v>
      </c>
      <c r="J356" s="137">
        <f t="shared" si="10"/>
        <v>1394472.5499999998</v>
      </c>
      <c r="K356" s="137">
        <f t="shared" si="10"/>
        <v>1027953.78</v>
      </c>
      <c r="L356" s="137">
        <f t="shared" si="10"/>
        <v>1744212.5</v>
      </c>
      <c r="M356" s="137">
        <f t="shared" si="10"/>
        <v>1405263.18</v>
      </c>
      <c r="N356" s="138">
        <f t="shared" si="10"/>
        <v>2606187.5000000005</v>
      </c>
    </row>
    <row r="357" spans="1:14" x14ac:dyDescent="0.25">
      <c r="A357" s="274" t="s">
        <v>174</v>
      </c>
      <c r="B357" s="275"/>
      <c r="C357" s="143"/>
      <c r="D357" s="143"/>
      <c r="E357" s="143"/>
      <c r="F357" s="143"/>
      <c r="G357" s="16"/>
      <c r="H357" s="101">
        <v>0</v>
      </c>
      <c r="I357" s="17"/>
      <c r="J357" s="101">
        <v>0</v>
      </c>
      <c r="K357" s="17"/>
      <c r="L357" s="101">
        <v>0</v>
      </c>
      <c r="M357" s="17"/>
      <c r="N357" s="103">
        <v>0</v>
      </c>
    </row>
    <row r="358" spans="1:14" x14ac:dyDescent="0.25">
      <c r="A358" s="32"/>
      <c r="B358" s="57"/>
      <c r="C358" s="57"/>
      <c r="D358" s="57"/>
      <c r="E358" s="57"/>
      <c r="F358" s="57"/>
      <c r="G358" s="58"/>
      <c r="H358" s="58"/>
      <c r="I358" s="58"/>
      <c r="J358" s="58"/>
      <c r="K358" s="58"/>
      <c r="L358" s="58"/>
      <c r="M358" s="58"/>
      <c r="N358" s="59"/>
    </row>
    <row r="359" spans="1:14" x14ac:dyDescent="0.25">
      <c r="A359" s="60"/>
      <c r="B359" s="61" t="s">
        <v>129</v>
      </c>
      <c r="C359" s="147"/>
      <c r="D359" s="147"/>
      <c r="E359" s="147"/>
      <c r="F359" s="147"/>
      <c r="G359" s="137">
        <f t="shared" ref="G359:N359" si="11">+G130-G356</f>
        <v>960245.43</v>
      </c>
      <c r="H359" s="137">
        <f t="shared" si="11"/>
        <v>264368.60000000009</v>
      </c>
      <c r="I359" s="137">
        <f t="shared" si="11"/>
        <v>931474.28000000014</v>
      </c>
      <c r="J359" s="137">
        <f t="shared" si="11"/>
        <v>232901.29000000027</v>
      </c>
      <c r="K359" s="137">
        <f t="shared" si="11"/>
        <v>871846.67999999993</v>
      </c>
      <c r="L359" s="137">
        <f t="shared" si="11"/>
        <v>428905.16000000015</v>
      </c>
      <c r="M359" s="137">
        <f t="shared" si="11"/>
        <v>823869.84000000008</v>
      </c>
      <c r="N359" s="138">
        <f t="shared" si="11"/>
        <v>375186.15999999968</v>
      </c>
    </row>
    <row r="360" spans="1:14" s="38" customFormat="1" x14ac:dyDescent="0.2">
      <c r="A360" s="60"/>
      <c r="B360" s="61" t="s">
        <v>163</v>
      </c>
      <c r="C360" s="148"/>
      <c r="D360" s="148"/>
      <c r="E360" s="148"/>
      <c r="F360" s="148"/>
      <c r="G360" s="18"/>
      <c r="H360" s="141">
        <f>+H131-H357</f>
        <v>764761.75</v>
      </c>
      <c r="I360" s="19"/>
      <c r="J360" s="141">
        <f>+J131-J357</f>
        <v>764761.75</v>
      </c>
      <c r="K360" s="19"/>
      <c r="L360" s="141">
        <f>+L131-L357</f>
        <v>764761.75</v>
      </c>
      <c r="M360" s="19"/>
      <c r="N360" s="139">
        <f>+N131-N357</f>
        <v>764761.75</v>
      </c>
    </row>
    <row r="361" spans="1:14" s="38" customFormat="1" x14ac:dyDescent="0.25">
      <c r="A361" s="62"/>
      <c r="B361" s="61" t="s">
        <v>134</v>
      </c>
      <c r="C361" s="147"/>
      <c r="D361" s="147"/>
      <c r="E361" s="147"/>
      <c r="F361" s="147"/>
      <c r="G361" s="137">
        <v>0</v>
      </c>
      <c r="H361" s="137">
        <f>IF(H359&lt;0,-H359,0)</f>
        <v>0</v>
      </c>
      <c r="I361" s="137">
        <v>0</v>
      </c>
      <c r="J361" s="137">
        <f>IF(J359&lt;0,-J359,0)</f>
        <v>0</v>
      </c>
      <c r="K361" s="137">
        <v>0</v>
      </c>
      <c r="L361" s="137">
        <f>IF(L359&lt;0,-L359,0)</f>
        <v>0</v>
      </c>
      <c r="M361" s="137">
        <v>0</v>
      </c>
      <c r="N361" s="140">
        <f>IF(N359&lt;0,-N359,0)</f>
        <v>0</v>
      </c>
    </row>
    <row r="362" spans="1:14" s="20" customFormat="1" ht="21" customHeight="1" x14ac:dyDescent="0.2">
      <c r="A362" s="288" t="s">
        <v>149</v>
      </c>
      <c r="B362" s="288"/>
      <c r="C362" s="288"/>
      <c r="D362" s="288"/>
      <c r="E362" s="288"/>
      <c r="F362" s="288"/>
      <c r="G362" s="288"/>
      <c r="H362" s="288"/>
      <c r="I362" s="288"/>
      <c r="J362" s="288"/>
      <c r="K362" s="288"/>
      <c r="L362" s="288"/>
      <c r="M362" s="288"/>
      <c r="N362" s="288"/>
    </row>
    <row r="363" spans="1:14" s="20" customFormat="1" ht="21" customHeight="1" x14ac:dyDescent="0.2">
      <c r="A363" s="289" t="s">
        <v>151</v>
      </c>
      <c r="B363" s="289"/>
      <c r="C363" s="289"/>
      <c r="D363" s="289"/>
      <c r="E363" s="289"/>
      <c r="F363" s="289"/>
      <c r="G363" s="289"/>
      <c r="H363" s="289"/>
      <c r="I363" s="289"/>
      <c r="J363" s="289"/>
      <c r="K363" s="289"/>
      <c r="L363" s="289"/>
      <c r="M363" s="289"/>
      <c r="N363" s="289"/>
    </row>
    <row r="364" spans="1:14" s="20" customFormat="1" ht="21" customHeight="1" x14ac:dyDescent="0.2">
      <c r="A364" s="279" t="s">
        <v>167</v>
      </c>
      <c r="B364" s="279"/>
      <c r="C364" s="279"/>
      <c r="D364" s="279"/>
      <c r="E364" s="279"/>
      <c r="F364" s="279"/>
      <c r="G364" s="279"/>
      <c r="H364" s="279"/>
      <c r="I364" s="279"/>
      <c r="J364" s="279"/>
      <c r="K364" s="279"/>
      <c r="L364" s="279"/>
      <c r="M364" s="279"/>
      <c r="N364" s="279"/>
    </row>
  </sheetData>
  <sheetProtection algorithmName="SHA-512" hashValue="EO1NsK1vHPrB5L8CSRTo9JXMlyH0hoxgkSTxleT8w9FwndydEmyKEkYQMRXEnt4yMTgpIepZK4tIh/PjwFQMJA==" saltValue="a/KvXcWq7iDAyPdhZmId+A==" spinCount="100000" sheet="1" objects="1" scenarios="1"/>
  <mergeCells count="39">
    <mergeCell ref="A356:B356"/>
    <mergeCell ref="A357:B357"/>
    <mergeCell ref="A362:N362"/>
    <mergeCell ref="A363:N363"/>
    <mergeCell ref="A364:N364"/>
    <mergeCell ref="F133:F135"/>
    <mergeCell ref="G133:N133"/>
    <mergeCell ref="G134:H134"/>
    <mergeCell ref="I134:J134"/>
    <mergeCell ref="K134:L134"/>
    <mergeCell ref="M134:N134"/>
    <mergeCell ref="E133:E135"/>
    <mergeCell ref="A131:B131"/>
    <mergeCell ref="A133:A135"/>
    <mergeCell ref="B133:B135"/>
    <mergeCell ref="C133:C135"/>
    <mergeCell ref="D133:D135"/>
    <mergeCell ref="A130:B130"/>
    <mergeCell ref="A8:N8"/>
    <mergeCell ref="A9:N9"/>
    <mergeCell ref="A11:A13"/>
    <mergeCell ref="B11:B13"/>
    <mergeCell ref="C11:C13"/>
    <mergeCell ref="D11:D13"/>
    <mergeCell ref="E11:E13"/>
    <mergeCell ref="F11:F13"/>
    <mergeCell ref="G11:N11"/>
    <mergeCell ref="G12:H12"/>
    <mergeCell ref="I12:J12"/>
    <mergeCell ref="K12:L12"/>
    <mergeCell ref="M12:N12"/>
    <mergeCell ref="A128:B128"/>
    <mergeCell ref="A129:B129"/>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2025-03-03T08:39:42Z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